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uller\Dropbox\UC Book\Full Draft Revision 2015\Excel Files\"/>
    </mc:Choice>
  </mc:AlternateContent>
  <bookViews>
    <workbookView xWindow="0" yWindow="1380" windowWidth="12000" windowHeight="6615"/>
  </bookViews>
  <sheets>
    <sheet name="Introduction" sheetId="42092" r:id="rId1"/>
    <sheet name="Digital Camera Bass" sheetId="42090" r:id="rId2"/>
  </sheets>
  <definedNames>
    <definedName name="__123Graph_A" hidden="1">#REF!</definedName>
    <definedName name="__123Graph_X" hidden="1">#REF!</definedName>
    <definedName name="solver_adj" localSheetId="1" hidden="1">'Digital Camera Bass'!$E$10:$E$12</definedName>
    <definedName name="solver_adj" localSheetId="0" hidden="1">Introduction!$D$113:$D$114</definedName>
    <definedName name="solver_cvg" localSheetId="1" hidden="1">0.0001</definedName>
    <definedName name="solver_cvg" localSheetId="0" hidden="1">0.0001</definedName>
    <definedName name="solver_drv" localSheetId="1" hidden="1">1</definedName>
    <definedName name="solver_drv" localSheetId="0" hidden="1">1</definedName>
    <definedName name="solver_eng" localSheetId="1" hidden="1">1</definedName>
    <definedName name="solver_eng" localSheetId="0" hidden="1">1</definedName>
    <definedName name="solver_est" localSheetId="1" hidden="1">1</definedName>
    <definedName name="solver_est" localSheetId="0" hidden="1">1</definedName>
    <definedName name="solver_itr" localSheetId="1" hidden="1">2147483647</definedName>
    <definedName name="solver_itr" localSheetId="0" hidden="1">2147483647</definedName>
    <definedName name="solver_mip" localSheetId="1" hidden="1">2147483647</definedName>
    <definedName name="solver_mip" localSheetId="0" hidden="1">2147483647</definedName>
    <definedName name="solver_mni" localSheetId="1" hidden="1">30</definedName>
    <definedName name="solver_mni" localSheetId="0" hidden="1">30</definedName>
    <definedName name="solver_mrt" localSheetId="1" hidden="1">0.075</definedName>
    <definedName name="solver_mrt" localSheetId="0" hidden="1">0.075</definedName>
    <definedName name="solver_msl" localSheetId="1" hidden="1">2</definedName>
    <definedName name="solver_msl" localSheetId="0" hidden="1">2</definedName>
    <definedName name="solver_neg" localSheetId="1" hidden="1">1</definedName>
    <definedName name="solver_neg" localSheetId="0" hidden="1">1</definedName>
    <definedName name="solver_nod" localSheetId="1" hidden="1">2147483647</definedName>
    <definedName name="solver_nod" localSheetId="0" hidden="1">2147483647</definedName>
    <definedName name="solver_num" localSheetId="1" hidden="1">0</definedName>
    <definedName name="solver_num" localSheetId="0" hidden="1">0</definedName>
    <definedName name="solver_nwt" localSheetId="1" hidden="1">1</definedName>
    <definedName name="solver_nwt" localSheetId="0" hidden="1">1</definedName>
    <definedName name="solver_opt" localSheetId="1" hidden="1">'Digital Camera Bass'!$H$10</definedName>
    <definedName name="solver_opt" localSheetId="0" hidden="1">Introduction!$A$107</definedName>
    <definedName name="solver_pre" localSheetId="1" hidden="1">0.000001</definedName>
    <definedName name="solver_pre" localSheetId="0" hidden="1">0.000001</definedName>
    <definedName name="solver_rbv" localSheetId="1" hidden="1">1</definedName>
    <definedName name="solver_rbv" localSheetId="0" hidden="1">1</definedName>
    <definedName name="solver_rlx" localSheetId="1" hidden="1">2</definedName>
    <definedName name="solver_rlx" localSheetId="0" hidden="1">2</definedName>
    <definedName name="solver_rsd" localSheetId="1" hidden="1">0</definedName>
    <definedName name="solver_rsd" localSheetId="0" hidden="1">0</definedName>
    <definedName name="solver_scl" localSheetId="1" hidden="1">1</definedName>
    <definedName name="solver_scl" localSheetId="0" hidden="1">1</definedName>
    <definedName name="solver_sho" localSheetId="1" hidden="1">2</definedName>
    <definedName name="solver_sho" localSheetId="0" hidden="1">2</definedName>
    <definedName name="solver_ssz" localSheetId="1" hidden="1">100</definedName>
    <definedName name="solver_ssz" localSheetId="0" hidden="1">100</definedName>
    <definedName name="solver_tim" localSheetId="1" hidden="1">2147483647</definedName>
    <definedName name="solver_tim" localSheetId="0" hidden="1">2147483647</definedName>
    <definedName name="solver_tol" localSheetId="1" hidden="1">0.01</definedName>
    <definedName name="solver_tol" localSheetId="0" hidden="1">0.01</definedName>
    <definedName name="solver_typ" localSheetId="1" hidden="1">2</definedName>
    <definedName name="solver_typ" localSheetId="0" hidden="1">2</definedName>
    <definedName name="solver_val" localSheetId="1" hidden="1">0</definedName>
    <definedName name="solver_val" localSheetId="0" hidden="1">0</definedName>
    <definedName name="solver_ver" localSheetId="1" hidden="1">3</definedName>
    <definedName name="solver_ver" localSheetId="0" hidden="1">3</definedName>
  </definedNames>
  <calcPr calcId="152511"/>
</workbook>
</file>

<file path=xl/calcChain.xml><?xml version="1.0" encoding="utf-8"?>
<calcChain xmlns="http://schemas.openxmlformats.org/spreadsheetml/2006/main">
  <c r="F11" i="42090" l="1"/>
  <c r="F10" i="42090"/>
  <c r="G10" i="42090" s="1"/>
  <c r="K10" i="42090"/>
  <c r="I10" i="42090"/>
  <c r="C10" i="42090"/>
  <c r="C11" i="42090" s="1"/>
  <c r="F12" i="42090" s="1"/>
  <c r="G12" i="42090" l="1"/>
  <c r="G11" i="42090"/>
  <c r="C12" i="42090"/>
  <c r="C13" i="42090"/>
  <c r="F14" i="42090" s="1"/>
  <c r="H139" i="42092"/>
  <c r="A140" i="42092"/>
  <c r="A141" i="42092" s="1"/>
  <c r="E139" i="42092"/>
  <c r="F139" i="42092" s="1"/>
  <c r="F13" i="42090" l="1"/>
  <c r="G13" i="42090" s="1"/>
  <c r="G14" i="42090"/>
  <c r="C14" i="42090"/>
  <c r="F15" i="42090" s="1"/>
  <c r="A142" i="42092"/>
  <c r="E141" i="42092"/>
  <c r="F141" i="42092" s="1"/>
  <c r="E140" i="42092"/>
  <c r="F140" i="42092" s="1"/>
  <c r="E113" i="42092"/>
  <c r="F113" i="42092" s="1"/>
  <c r="A114" i="42092"/>
  <c r="E114" i="42092" s="1"/>
  <c r="F114" i="42092" s="1"/>
  <c r="E93" i="42092"/>
  <c r="F93" i="42092" s="1"/>
  <c r="A94" i="42092"/>
  <c r="E94" i="42092" s="1"/>
  <c r="F94" i="42092" s="1"/>
  <c r="C15" i="42090" l="1"/>
  <c r="F16" i="42090" s="1"/>
  <c r="G15" i="42090"/>
  <c r="A115" i="42092"/>
  <c r="E115" i="42092" s="1"/>
  <c r="A143" i="42092"/>
  <c r="E142" i="42092"/>
  <c r="F142" i="42092" s="1"/>
  <c r="F115" i="42092"/>
  <c r="A116" i="42092"/>
  <c r="E116" i="42092" s="1"/>
  <c r="A95" i="42092"/>
  <c r="E95" i="42092" s="1"/>
  <c r="F95" i="42092" s="1"/>
  <c r="E73" i="42092"/>
  <c r="A74" i="42092"/>
  <c r="A75" i="42092" s="1"/>
  <c r="E75" i="42092" s="1"/>
  <c r="E53" i="42092"/>
  <c r="A54" i="42092"/>
  <c r="A55" i="42092" s="1"/>
  <c r="A56" i="42092" s="1"/>
  <c r="A57" i="42092" s="1"/>
  <c r="A58" i="42092" s="1"/>
  <c r="A59" i="42092" s="1"/>
  <c r="A60" i="42092" s="1"/>
  <c r="A61" i="42092" s="1"/>
  <c r="A62" i="42092" s="1"/>
  <c r="E62" i="42092" s="1"/>
  <c r="A14" i="42092"/>
  <c r="A15" i="42092" s="1"/>
  <c r="A16" i="42092" s="1"/>
  <c r="A17" i="42092" s="1"/>
  <c r="A18" i="42092" s="1"/>
  <c r="A19" i="42092" s="1"/>
  <c r="A20" i="42092" s="1"/>
  <c r="A21" i="42092" s="1"/>
  <c r="A22" i="42092" s="1"/>
  <c r="G16" i="42090" l="1"/>
  <c r="C16" i="42090"/>
  <c r="F17" i="42090" s="1"/>
  <c r="A144" i="42092"/>
  <c r="E143" i="42092"/>
  <c r="F143" i="42092" s="1"/>
  <c r="F116" i="42092"/>
  <c r="A117" i="42092"/>
  <c r="E117" i="42092" s="1"/>
  <c r="A96" i="42092"/>
  <c r="E96" i="42092" s="1"/>
  <c r="F96" i="42092" s="1"/>
  <c r="E61" i="42092"/>
  <c r="E59" i="42092"/>
  <c r="E74" i="42092"/>
  <c r="E58" i="42092"/>
  <c r="E57" i="42092"/>
  <c r="E55" i="42092"/>
  <c r="E54" i="42092"/>
  <c r="E56" i="42092"/>
  <c r="E60" i="42092"/>
  <c r="A76" i="42092"/>
  <c r="E76" i="42092" s="1"/>
  <c r="C17" i="42090" l="1"/>
  <c r="F18" i="42090" s="1"/>
  <c r="G17" i="42090"/>
  <c r="E144" i="42092"/>
  <c r="F144" i="42092" s="1"/>
  <c r="A145" i="42092"/>
  <c r="A118" i="42092"/>
  <c r="E118" i="42092" s="1"/>
  <c r="F117" i="42092"/>
  <c r="A97" i="42092"/>
  <c r="E97" i="42092" s="1"/>
  <c r="F97" i="42092" s="1"/>
  <c r="A77" i="42092"/>
  <c r="E77" i="42092" s="1"/>
  <c r="I32" i="42090"/>
  <c r="K32" i="42090"/>
  <c r="G18" i="42090" l="1"/>
  <c r="C18" i="42090"/>
  <c r="F19" i="42090" s="1"/>
  <c r="A146" i="42092"/>
  <c r="E145" i="42092"/>
  <c r="F145" i="42092" s="1"/>
  <c r="A119" i="42092"/>
  <c r="E119" i="42092" s="1"/>
  <c r="F118" i="42092"/>
  <c r="A98" i="42092"/>
  <c r="E98" i="42092" s="1"/>
  <c r="F98" i="42092" s="1"/>
  <c r="A78" i="42092"/>
  <c r="E78" i="42092" s="1"/>
  <c r="C32" i="42090"/>
  <c r="F33" i="42090" s="1"/>
  <c r="G33" i="42090" s="1"/>
  <c r="F32" i="42090"/>
  <c r="G32" i="42090" s="1"/>
  <c r="G19" i="42090" l="1"/>
  <c r="C19" i="42090"/>
  <c r="F20" i="42090" s="1"/>
  <c r="A147" i="42092"/>
  <c r="E146" i="42092"/>
  <c r="F146" i="42092" s="1"/>
  <c r="F119" i="42092"/>
  <c r="A120" i="42092"/>
  <c r="E120" i="42092" s="1"/>
  <c r="A99" i="42092"/>
  <c r="E99" i="42092" s="1"/>
  <c r="F99" i="42092" s="1"/>
  <c r="A79" i="42092"/>
  <c r="E79" i="42092" s="1"/>
  <c r="C33" i="42090"/>
  <c r="C34" i="42090" s="1"/>
  <c r="C35" i="42090" s="1"/>
  <c r="C36" i="42090" s="1"/>
  <c r="C37" i="42090" s="1"/>
  <c r="F34" i="42090"/>
  <c r="G34" i="42090" s="1"/>
  <c r="G20" i="42090" l="1"/>
  <c r="C20" i="42090"/>
  <c r="F21" i="42090" s="1"/>
  <c r="E147" i="42092"/>
  <c r="F147" i="42092" s="1"/>
  <c r="A148" i="42092"/>
  <c r="E148" i="42092" s="1"/>
  <c r="F148" i="42092" s="1"/>
  <c r="F120" i="42092"/>
  <c r="A121" i="42092"/>
  <c r="E121" i="42092" s="1"/>
  <c r="A100" i="42092"/>
  <c r="E100" i="42092" s="1"/>
  <c r="F100" i="42092" s="1"/>
  <c r="A80" i="42092"/>
  <c r="E80" i="42092" s="1"/>
  <c r="F37" i="42090"/>
  <c r="G37" i="42090" s="1"/>
  <c r="F36" i="42090"/>
  <c r="G36" i="42090" s="1"/>
  <c r="C38" i="42090"/>
  <c r="F38" i="42090"/>
  <c r="G38" i="42090" s="1"/>
  <c r="F35" i="42090"/>
  <c r="G35" i="42090" s="1"/>
  <c r="C21" i="42090" l="1"/>
  <c r="F22" i="42090" s="1"/>
  <c r="G21" i="42090"/>
  <c r="G139" i="42092"/>
  <c r="I139" i="42092" s="1"/>
  <c r="A122" i="42092"/>
  <c r="F121" i="42092"/>
  <c r="A101" i="42092"/>
  <c r="E101" i="42092" s="1"/>
  <c r="F101" i="42092" s="1"/>
  <c r="A81" i="42092"/>
  <c r="E81" i="42092" s="1"/>
  <c r="C39" i="42090"/>
  <c r="F39" i="42090"/>
  <c r="G39" i="42090" s="1"/>
  <c r="G22" i="42090" l="1"/>
  <c r="C22" i="42090"/>
  <c r="F23" i="42090" s="1"/>
  <c r="E122" i="42092"/>
  <c r="F122" i="42092" s="1"/>
  <c r="G113" i="42092" s="1"/>
  <c r="A102" i="42092"/>
  <c r="E102" i="42092" s="1"/>
  <c r="F102" i="42092" s="1"/>
  <c r="G93" i="42092" s="1"/>
  <c r="A82" i="42092"/>
  <c r="E82" i="42092" s="1"/>
  <c r="C40" i="42090"/>
  <c r="F40" i="42090"/>
  <c r="G40" i="42090" s="1"/>
  <c r="C23" i="42090" l="1"/>
  <c r="F24" i="42090" s="1"/>
  <c r="G23" i="42090"/>
  <c r="C41" i="42090"/>
  <c r="F41" i="42090"/>
  <c r="G41" i="42090" s="1"/>
  <c r="G24" i="42090" l="1"/>
  <c r="C24" i="42090"/>
  <c r="F25" i="42090" s="1"/>
  <c r="C42" i="42090"/>
  <c r="F42" i="42090"/>
  <c r="G42" i="42090" s="1"/>
  <c r="C25" i="42090" l="1"/>
  <c r="F26" i="42090" s="1"/>
  <c r="G25" i="42090"/>
  <c r="C43" i="42090"/>
  <c r="F43" i="42090"/>
  <c r="G43" i="42090" s="1"/>
  <c r="G26" i="42090" l="1"/>
  <c r="H10" i="42090" s="1"/>
  <c r="J10" i="42090" s="1"/>
  <c r="C26" i="42090"/>
  <c r="C44" i="42090"/>
  <c r="F44" i="42090"/>
  <c r="G44" i="42090" s="1"/>
  <c r="C45" i="42090" l="1"/>
  <c r="F45" i="42090"/>
  <c r="G45" i="42090" s="1"/>
  <c r="C46" i="42090" l="1"/>
  <c r="F46" i="42090"/>
  <c r="G46" i="42090" s="1"/>
  <c r="C47" i="42090" l="1"/>
  <c r="F47" i="42090"/>
  <c r="G47" i="42090" s="1"/>
  <c r="C48" i="42090" l="1"/>
  <c r="F49" i="42090" s="1"/>
  <c r="F48" i="42090"/>
  <c r="G48" i="42090" s="1"/>
  <c r="H32" i="42090" s="1"/>
  <c r="J32" i="42090" s="1"/>
</calcChain>
</file>

<file path=xl/sharedStrings.xml><?xml version="1.0" encoding="utf-8"?>
<sst xmlns="http://schemas.openxmlformats.org/spreadsheetml/2006/main" count="111" uniqueCount="65">
  <si>
    <t>year</t>
  </si>
  <si>
    <t>n-1</t>
  </si>
  <si>
    <t>parameters</t>
  </si>
  <si>
    <t>p=</t>
  </si>
  <si>
    <t>q=</t>
  </si>
  <si>
    <t>real sales in 2013</t>
  </si>
  <si>
    <t>Sales:        x(t) - x(t-1)</t>
  </si>
  <si>
    <t>Cumulative Sales:        x(t)</t>
  </si>
  <si>
    <t>Estimated Sales</t>
  </si>
  <si>
    <t>Squares Errors</t>
  </si>
  <si>
    <t>Variance of Sales</t>
  </si>
  <si>
    <t>Sum of Squares</t>
  </si>
  <si>
    <t>Price</t>
  </si>
  <si>
    <t>a=</t>
  </si>
  <si>
    <t>b=</t>
  </si>
  <si>
    <t>Quantity sold</t>
  </si>
  <si>
    <t>Estimated sales</t>
  </si>
  <si>
    <t>Sum of Squared Errors</t>
  </si>
  <si>
    <t>Figure 1</t>
  </si>
  <si>
    <t>Figure 2</t>
  </si>
  <si>
    <t>Figure 3</t>
  </si>
  <si>
    <t>Figure 4</t>
  </si>
  <si>
    <t>Click "solve" and the results should be a=123.4 and b=8.75.</t>
  </si>
  <si>
    <t>Figure 5</t>
  </si>
  <si>
    <t xml:space="preserve">It requires setting upper and lower bounds on the parameters since the program need to know the limits of the search for starting points. </t>
  </si>
  <si>
    <t>In the Solver interface, click "Options" and then choose the middle method GRG Nonlinear (Generalized Reduced Gradient - a variant of a method invented by Newton), and then check "Use Multistart"</t>
  </si>
  <si>
    <t>In the Solver interface, click "Add" to the constraints and use its friendly interface to set limits on the parameters.</t>
  </si>
  <si>
    <r>
      <rPr>
        <b/>
        <sz val="10"/>
        <rFont val="Arial"/>
        <family val="2"/>
      </rPr>
      <t>1.</t>
    </r>
    <r>
      <rPr>
        <sz val="10"/>
        <rFont val="Arial"/>
        <family val="2"/>
      </rPr>
      <t xml:space="preserve"> Suppose we have the following data on price and quantity sold at that price. </t>
    </r>
  </si>
  <si>
    <r>
      <rPr>
        <b/>
        <sz val="11"/>
        <rFont val="Arial"/>
        <family val="2"/>
      </rPr>
      <t>2.</t>
    </r>
    <r>
      <rPr>
        <sz val="10"/>
        <rFont val="Arial"/>
        <family val="2"/>
      </rPr>
      <t xml:space="preserve"> We would all agree that the black line in Figure 2 somehow describes the relationship better than the red line, since on average it's closer to the data points.</t>
    </r>
  </si>
  <si>
    <r>
      <rPr>
        <b/>
        <sz val="10"/>
        <rFont val="Arial"/>
        <family val="2"/>
      </rPr>
      <t>3.</t>
    </r>
    <r>
      <rPr>
        <sz val="10"/>
        <rFont val="Arial"/>
        <family val="2"/>
      </rPr>
      <t xml:space="preserve"> Regression analysis in the simplest form, does exactly that - it finds the "best" line in the sense that the distance between the line and the data points in minimized</t>
    </r>
  </si>
  <si>
    <r>
      <rPr>
        <b/>
        <sz val="10"/>
        <rFont val="Arial"/>
        <family val="2"/>
      </rPr>
      <t>4.</t>
    </r>
    <r>
      <rPr>
        <sz val="10"/>
        <rFont val="Arial"/>
        <family val="2"/>
      </rPr>
      <t xml:space="preserve"> It's clear that we have not guesses the "right" parameters as the line is quite far away from the data points. We can do better by increasing both parameters by a bit to get the following:</t>
    </r>
  </si>
  <si>
    <r>
      <rPr>
        <b/>
        <sz val="10"/>
        <rFont val="Arial"/>
        <family val="2"/>
      </rPr>
      <t>5.</t>
    </r>
    <r>
      <rPr>
        <sz val="10"/>
        <rFont val="Arial"/>
        <family val="2"/>
      </rPr>
      <t xml:space="preserve"> Now let's use the Solver to find the best parameters. We have to specify the distance of the data points to the line (aka "regression line"). </t>
    </r>
  </si>
  <si>
    <r>
      <rPr>
        <b/>
        <sz val="10"/>
        <rFont val="Arial"/>
        <family val="2"/>
      </rPr>
      <t>6.</t>
    </r>
    <r>
      <rPr>
        <sz val="10"/>
        <rFont val="Arial"/>
        <family val="2"/>
      </rPr>
      <t xml:space="preserve"> And now we can use the Solver on order to minimize the distance of the data points to the regression line, that is, minimize the sum of squared errors.</t>
    </r>
  </si>
  <si>
    <r>
      <rPr>
        <b/>
        <sz val="10"/>
        <rFont val="Arial"/>
        <family val="2"/>
      </rPr>
      <t>7.</t>
    </r>
    <r>
      <rPr>
        <sz val="10"/>
        <rFont val="Arial"/>
        <family val="2"/>
      </rPr>
      <t xml:space="preserve"> In case that the number of parameters is large, it might be a good idea to let Solver pick up several starting points from which to conduct the analysis.</t>
    </r>
  </si>
  <si>
    <r>
      <rPr>
        <b/>
        <sz val="10"/>
        <rFont val="Arial"/>
        <family val="2"/>
      </rPr>
      <t>8.</t>
    </r>
    <r>
      <rPr>
        <sz val="10"/>
        <rFont val="Arial"/>
        <family val="2"/>
      </rPr>
      <t xml:space="preserve"> How do we measure our success, that is, how good is our fit to the real data?</t>
    </r>
  </si>
  <si>
    <t>Squared Errors</t>
  </si>
  <si>
    <t xml:space="preserve">          parameters</t>
  </si>
  <si>
    <t>Variance of quantity sold</t>
  </si>
  <si>
    <t xml:space="preserve">The unexplained variance is the sum od squared errors. It will be zero only if the data points lie on a straight line which does not happen with real empirical data. </t>
  </si>
  <si>
    <t>R Squared</t>
  </si>
  <si>
    <t xml:space="preserve">The measure of fit, known as "R Squared" is equal to the explained variance divided by the total variance of the dependent variable.  </t>
  </si>
  <si>
    <t xml:space="preserve">It is easily shown that it is equal to the 1 minus the sum of square errors (divided by the number of observations minus one since that is the way the variance is defined) divided by the variance of quantity sold </t>
  </si>
  <si>
    <t xml:space="preserve">In order to do that we note that we have explained SOME of the variance in the dependent variable (quantity sold) and not all of it. </t>
  </si>
  <si>
    <t>We'd like to find the parameters of the Bass model (p. q and m) and then predict seals of digital cameras in 2013.</t>
  </si>
  <si>
    <t>Sales of Digital Camera in the USA (in thousand units)</t>
  </si>
  <si>
    <t>m=</t>
  </si>
  <si>
    <t>In these two spreadsheets we explain the use of the Excel Solver add-in in order to estimate the parameters of the Diffusion model (p, q, and m)</t>
  </si>
  <si>
    <t xml:space="preserve">In this introductory spreadsheet we briefly explain the basics behind regression and show how to use the Solver function to perform this analysis in 8 easy steps. </t>
  </si>
  <si>
    <t>In the next spreadsheet ("Digital Camera Bass") we show how to use the Solver to estimate the Diffusion parameters: p, q, and m.</t>
  </si>
  <si>
    <t>The R Squared is interpreted thus as the percent of the variance in quantity sold that we could explained by price.</t>
  </si>
  <si>
    <t>The data describe the growth in the sales of digital cameras in the US from the very beginning of the innovation (1995) to 2012.</t>
  </si>
  <si>
    <t>Thus in Colum F we estimate the sales using the Bass Equation, and then follow the procedure we outline in the "Introduction" spreadsheet.</t>
  </si>
  <si>
    <t>In this data set the parameters p, q, and m are not optimized by the Solver. Do the Solver optimization and you should get the parameters that appear in the dataset below.</t>
  </si>
  <si>
    <t>The initial "guess" for the parameters is taken from a meta-analysis by Sultan, Farley and Lehmann</t>
  </si>
  <si>
    <t xml:space="preserve">Do you have the Solver add-in? In the "Data" tab of the menu, on the right-hand-side the solver option should be visible. </t>
  </si>
  <si>
    <t>If not, then select the “File” tab, then “Options, then “Add-Ins”. In the “Manage” drop-down list select “Excel Add-Ins”, then click okay</t>
  </si>
  <si>
    <t xml:space="preserve">The way to use the Solver function is as follows: we have to specify a declining function, say linear and thus Q = a - b*P </t>
  </si>
  <si>
    <t>where Q and P are the quantity demanded and the price charged, and a and b are the parameters to be estimated</t>
  </si>
  <si>
    <t>You wish to describe the pattern of this declining function in a regression analysis,</t>
  </si>
  <si>
    <t>that is pass a line through or near the data points that best describes the decline in sales due to increase in price.</t>
  </si>
  <si>
    <t>Let's guess some parameters a and b and plot the result in Column E at the table below, and in Figure 3:</t>
  </si>
  <si>
    <t>Thus in Column F we calculate the difference of the real data to the line (squared, so as not to sum positive and negative values when calculating the total distance).</t>
  </si>
  <si>
    <t>In cell G93 we sum the squared errors.</t>
  </si>
  <si>
    <t xml:space="preserve">In the "Data" tab of the menu, click Solver. Set the objective to cell G113 - and click "minimize". </t>
  </si>
  <si>
    <t xml:space="preserve">Then Solver wants to find out what are the parameters to play with so as to minimize the sum of squares, and the answer of course is cells D113 and D114, the parameters a and b.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</si>
</sst>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_);\(#,##0.0000\)"/>
    <numFmt numFmtId="165" formatCode="_(* #,##0_);_(* \(#,##0\);_(* &quot;-&quot;??_);_(@_)"/>
    <numFmt numFmtId="166" formatCode="0.0%"/>
  </numFmts>
  <fonts count="5" x14ac:knownFonts="1">
    <font>
      <sz val="10"/>
      <name val="Arial"/>
    </font>
    <font>
      <sz val="10"/>
      <name val="Arial"/>
      <family val="2"/>
    </font>
    <font>
      <b/>
      <sz val="10"/>
      <name val="Arial"/>
      <family val="2"/>
    </font>
    <font>
      <sz val="10"/>
      <color rgb="FFFF0000"/>
      <name val="Arial"/>
      <family val="2"/>
    </font>
    <font>
      <b/>
      <sz val="1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1" fillId="0" borderId="0" xfId="0" applyFont="1"/>
    <xf numFmtId="0" fontId="1" fillId="0" borderId="0" xfId="0" applyFont="1" applyAlignment="1">
      <alignment horizontal="center"/>
    </xf>
    <xf numFmtId="10" fontId="1" fillId="0" borderId="0" xfId="0" applyNumberFormat="1" applyFont="1" applyProtection="1"/>
    <xf numFmtId="0" fontId="1" fillId="0" borderId="0" xfId="0" applyFont="1" applyAlignment="1" applyProtection="1">
      <alignment horizontal="left"/>
    </xf>
    <xf numFmtId="0" fontId="1" fillId="0" borderId="0" xfId="0" applyFont="1" applyAlignment="1" applyProtection="1">
      <alignment horizontal="center"/>
    </xf>
    <xf numFmtId="37" fontId="1" fillId="0" borderId="0" xfId="0" applyNumberFormat="1" applyFont="1" applyAlignment="1" applyProtection="1">
      <alignment horizontal="center"/>
    </xf>
    <xf numFmtId="166" fontId="1" fillId="0" borderId="0" xfId="2" applyNumberFormat="1" applyFont="1" applyAlignment="1" applyProtection="1">
      <alignment horizontal="center"/>
    </xf>
    <xf numFmtId="37" fontId="1" fillId="0" borderId="0" xfId="0" applyNumberFormat="1" applyFont="1"/>
    <xf numFmtId="165" fontId="1" fillId="0" borderId="0" xfId="1" applyNumberFormat="1" applyFont="1"/>
    <xf numFmtId="164" fontId="1" fillId="0" borderId="0" xfId="0" applyNumberFormat="1" applyFont="1" applyAlignment="1" applyProtection="1">
      <alignment horizontal="center"/>
    </xf>
    <xf numFmtId="0" fontId="2" fillId="0" borderId="0" xfId="0" applyFont="1" applyAlignment="1" applyProtection="1">
      <alignment horizontal="left" readingOrder="1"/>
    </xf>
    <xf numFmtId="37" fontId="3" fillId="0" borderId="0" xfId="0" applyNumberFormat="1" applyFont="1" applyAlignment="1" applyProtection="1">
      <alignment horizontal="center"/>
    </xf>
    <xf numFmtId="0" fontId="2" fillId="0" borderId="1" xfId="0" applyFont="1" applyBorder="1" applyAlignment="1">
      <alignment horizontal="center" wrapText="1"/>
    </xf>
    <xf numFmtId="0" fontId="2" fillId="0" borderId="2" xfId="0" applyFont="1" applyBorder="1" applyAlignment="1" applyProtection="1">
      <alignment horizontal="center" vertical="top" wrapText="1"/>
    </xf>
    <xf numFmtId="0" fontId="2" fillId="0" borderId="3" xfId="0" applyFont="1" applyBorder="1" applyAlignment="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lignment horizontal="center" vertical="top" wrapText="1"/>
    </xf>
    <xf numFmtId="2" fontId="1" fillId="0" borderId="0" xfId="0" applyNumberFormat="1" applyFont="1" applyAlignment="1">
      <alignment horizontal="center"/>
    </xf>
    <xf numFmtId="0" fontId="2" fillId="0" borderId="0" xfId="0" applyFont="1" applyAlignment="1">
      <alignment vertical="top"/>
    </xf>
    <xf numFmtId="0" fontId="2" fillId="0" borderId="3" xfId="0" applyFont="1" applyBorder="1" applyAlignment="1">
      <alignment horizontal="center" vertical="top" wrapText="1"/>
    </xf>
    <xf numFmtId="0" fontId="0" fillId="0" borderId="0" xfId="0" applyAlignment="1">
      <alignment horizontal="center"/>
    </xf>
    <xf numFmtId="1" fontId="1" fillId="0" borderId="0" xfId="0" applyNumberFormat="1" applyFont="1" applyAlignment="1">
      <alignment horizontal="center"/>
    </xf>
    <xf numFmtId="1" fontId="0" fillId="0" borderId="0" xfId="0" applyNumberFormat="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xf>
    <xf numFmtId="0" fontId="2" fillId="0" borderId="1" xfId="0" applyFont="1" applyBorder="1"/>
    <xf numFmtId="0" fontId="2" fillId="0" borderId="1" xfId="0" applyFont="1" applyFill="1" applyBorder="1" applyAlignment="1">
      <alignment horizontal="center" vertical="top" wrapText="1"/>
    </xf>
    <xf numFmtId="0" fontId="2" fillId="0" borderId="3" xfId="0" applyFont="1" applyBorder="1" applyAlignment="1">
      <alignment horizontal="center" vertical="top" wrapText="1"/>
    </xf>
    <xf numFmtId="0" fontId="0" fillId="0" borderId="3" xfId="0"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 sales</a:t>
            </a:r>
          </a:p>
        </c:rich>
      </c:tx>
      <c:layout/>
      <c:overlay val="0"/>
    </c:title>
    <c:autoTitleDeleted val="0"/>
    <c:plotArea>
      <c:layout/>
      <c:lineChart>
        <c:grouping val="standard"/>
        <c:varyColors val="0"/>
        <c:ser>
          <c:idx val="0"/>
          <c:order val="0"/>
          <c:tx>
            <c:v>Quantity demanded</c:v>
          </c:tx>
          <c:cat>
            <c:numRef>
              <c:f>Introduction!$A$13:$A$22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Introduction!$B$13:$B$22</c:f>
              <c:numCache>
                <c:formatCode>General</c:formatCode>
                <c:ptCount val="10"/>
                <c:pt idx="0">
                  <c:v>120</c:v>
                </c:pt>
                <c:pt idx="1">
                  <c:v>100</c:v>
                </c:pt>
                <c:pt idx="2">
                  <c:v>102</c:v>
                </c:pt>
                <c:pt idx="3">
                  <c:v>90</c:v>
                </c:pt>
                <c:pt idx="4">
                  <c:v>70</c:v>
                </c:pt>
                <c:pt idx="5">
                  <c:v>77</c:v>
                </c:pt>
                <c:pt idx="6">
                  <c:v>64</c:v>
                </c:pt>
                <c:pt idx="7">
                  <c:v>38</c:v>
                </c:pt>
                <c:pt idx="8">
                  <c:v>50</c:v>
                </c:pt>
                <c:pt idx="9">
                  <c:v>42</c:v>
                </c:pt>
              </c:numCache>
            </c:numRef>
          </c:val>
          <c:smooth val="0"/>
        </c:ser>
        <c:dLbls>
          <c:showLegendKey val="0"/>
          <c:showVal val="0"/>
          <c:showCatName val="0"/>
          <c:showSerName val="0"/>
          <c:showPercent val="0"/>
          <c:showBubbleSize val="0"/>
        </c:dLbls>
        <c:marker val="1"/>
        <c:smooth val="0"/>
        <c:axId val="323797440"/>
        <c:axId val="323797832"/>
      </c:lineChart>
      <c:catAx>
        <c:axId val="323797440"/>
        <c:scaling>
          <c:orientation val="minMax"/>
        </c:scaling>
        <c:delete val="0"/>
        <c:axPos val="b"/>
        <c:numFmt formatCode="General" sourceLinked="1"/>
        <c:majorTickMark val="out"/>
        <c:minorTickMark val="none"/>
        <c:tickLblPos val="nextTo"/>
        <c:crossAx val="323797832"/>
        <c:crosses val="autoZero"/>
        <c:auto val="1"/>
        <c:lblAlgn val="ctr"/>
        <c:lblOffset val="100"/>
        <c:noMultiLvlLbl val="0"/>
      </c:catAx>
      <c:valAx>
        <c:axId val="323797832"/>
        <c:scaling>
          <c:orientation val="minMax"/>
        </c:scaling>
        <c:delete val="0"/>
        <c:axPos val="l"/>
        <c:majorGridlines/>
        <c:numFmt formatCode="General" sourceLinked="1"/>
        <c:majorTickMark val="out"/>
        <c:minorTickMark val="none"/>
        <c:tickLblPos val="nextTo"/>
        <c:crossAx val="3237974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 and estimated sales</a:t>
            </a:r>
          </a:p>
        </c:rich>
      </c:tx>
      <c:layout/>
      <c:overlay val="0"/>
    </c:title>
    <c:autoTitleDeleted val="0"/>
    <c:plotArea>
      <c:layout/>
      <c:lineChart>
        <c:grouping val="standard"/>
        <c:varyColors val="0"/>
        <c:ser>
          <c:idx val="0"/>
          <c:order val="0"/>
          <c:tx>
            <c:v>Real sales</c:v>
          </c:tx>
          <c:val>
            <c:numRef>
              <c:f>Introduction!$B$53:$B$62</c:f>
              <c:numCache>
                <c:formatCode>General</c:formatCode>
                <c:ptCount val="10"/>
                <c:pt idx="0">
                  <c:v>120</c:v>
                </c:pt>
                <c:pt idx="1">
                  <c:v>100</c:v>
                </c:pt>
                <c:pt idx="2">
                  <c:v>102</c:v>
                </c:pt>
                <c:pt idx="3">
                  <c:v>90</c:v>
                </c:pt>
                <c:pt idx="4">
                  <c:v>70</c:v>
                </c:pt>
                <c:pt idx="5">
                  <c:v>77</c:v>
                </c:pt>
                <c:pt idx="6">
                  <c:v>64</c:v>
                </c:pt>
                <c:pt idx="7">
                  <c:v>38</c:v>
                </c:pt>
                <c:pt idx="8">
                  <c:v>50</c:v>
                </c:pt>
                <c:pt idx="9">
                  <c:v>42</c:v>
                </c:pt>
              </c:numCache>
            </c:numRef>
          </c:val>
          <c:smooth val="0"/>
        </c:ser>
        <c:ser>
          <c:idx val="1"/>
          <c:order val="1"/>
          <c:tx>
            <c:v>Estimated Sales</c:v>
          </c:tx>
          <c:val>
            <c:numRef>
              <c:f>Introduction!$E$53:$E$62</c:f>
              <c:numCache>
                <c:formatCode>General</c:formatCode>
                <c:ptCount val="10"/>
                <c:pt idx="0">
                  <c:v>67</c:v>
                </c:pt>
                <c:pt idx="1">
                  <c:v>64</c:v>
                </c:pt>
                <c:pt idx="2">
                  <c:v>61</c:v>
                </c:pt>
                <c:pt idx="3">
                  <c:v>58</c:v>
                </c:pt>
                <c:pt idx="4">
                  <c:v>55</c:v>
                </c:pt>
                <c:pt idx="5">
                  <c:v>52</c:v>
                </c:pt>
                <c:pt idx="6">
                  <c:v>49</c:v>
                </c:pt>
                <c:pt idx="7">
                  <c:v>46</c:v>
                </c:pt>
                <c:pt idx="8">
                  <c:v>43</c:v>
                </c:pt>
                <c:pt idx="9">
                  <c:v>40</c:v>
                </c:pt>
              </c:numCache>
            </c:numRef>
          </c:val>
          <c:smooth val="0"/>
        </c:ser>
        <c:dLbls>
          <c:showLegendKey val="0"/>
          <c:showVal val="0"/>
          <c:showCatName val="0"/>
          <c:showSerName val="0"/>
          <c:showPercent val="0"/>
          <c:showBubbleSize val="0"/>
        </c:dLbls>
        <c:marker val="1"/>
        <c:smooth val="0"/>
        <c:axId val="323798616"/>
        <c:axId val="323799008"/>
      </c:lineChart>
      <c:catAx>
        <c:axId val="323798616"/>
        <c:scaling>
          <c:orientation val="minMax"/>
        </c:scaling>
        <c:delete val="0"/>
        <c:axPos val="b"/>
        <c:majorTickMark val="none"/>
        <c:minorTickMark val="none"/>
        <c:tickLblPos val="nextTo"/>
        <c:crossAx val="323799008"/>
        <c:crosses val="autoZero"/>
        <c:auto val="1"/>
        <c:lblAlgn val="ctr"/>
        <c:lblOffset val="100"/>
        <c:noMultiLvlLbl val="0"/>
      </c:catAx>
      <c:valAx>
        <c:axId val="323799008"/>
        <c:scaling>
          <c:orientation val="minMax"/>
        </c:scaling>
        <c:delete val="0"/>
        <c:axPos val="l"/>
        <c:majorGridlines/>
        <c:numFmt formatCode="General" sourceLinked="1"/>
        <c:majorTickMark val="none"/>
        <c:minorTickMark val="none"/>
        <c:tickLblPos val="nextTo"/>
        <c:spPr>
          <a:ln w="9525">
            <a:noFill/>
          </a:ln>
        </c:spPr>
        <c:crossAx val="32379861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 and estimated sales</a:t>
            </a:r>
          </a:p>
        </c:rich>
      </c:tx>
      <c:overlay val="0"/>
    </c:title>
    <c:autoTitleDeleted val="0"/>
    <c:plotArea>
      <c:layout/>
      <c:lineChart>
        <c:grouping val="standard"/>
        <c:varyColors val="0"/>
        <c:ser>
          <c:idx val="0"/>
          <c:order val="0"/>
          <c:tx>
            <c:v>Real sales</c:v>
          </c:tx>
          <c:val>
            <c:numRef>
              <c:f>Introduction!$B$73:$B$82</c:f>
              <c:numCache>
                <c:formatCode>General</c:formatCode>
                <c:ptCount val="10"/>
                <c:pt idx="0">
                  <c:v>120</c:v>
                </c:pt>
                <c:pt idx="1">
                  <c:v>100</c:v>
                </c:pt>
                <c:pt idx="2">
                  <c:v>102</c:v>
                </c:pt>
                <c:pt idx="3">
                  <c:v>90</c:v>
                </c:pt>
                <c:pt idx="4">
                  <c:v>70</c:v>
                </c:pt>
                <c:pt idx="5">
                  <c:v>77</c:v>
                </c:pt>
                <c:pt idx="6">
                  <c:v>64</c:v>
                </c:pt>
                <c:pt idx="7">
                  <c:v>38</c:v>
                </c:pt>
                <c:pt idx="8">
                  <c:v>50</c:v>
                </c:pt>
                <c:pt idx="9">
                  <c:v>42</c:v>
                </c:pt>
              </c:numCache>
            </c:numRef>
          </c:val>
          <c:smooth val="0"/>
        </c:ser>
        <c:ser>
          <c:idx val="1"/>
          <c:order val="1"/>
          <c:tx>
            <c:v>Estimated Sales</c:v>
          </c:tx>
          <c:val>
            <c:numRef>
              <c:f>Introduction!$E$73:$E$82</c:f>
              <c:numCache>
                <c:formatCode>General</c:formatCode>
                <c:ptCount val="10"/>
                <c:pt idx="0">
                  <c:v>95</c:v>
                </c:pt>
                <c:pt idx="1">
                  <c:v>90</c:v>
                </c:pt>
                <c:pt idx="2">
                  <c:v>85</c:v>
                </c:pt>
                <c:pt idx="3">
                  <c:v>80</c:v>
                </c:pt>
                <c:pt idx="4">
                  <c:v>75</c:v>
                </c:pt>
                <c:pt idx="5">
                  <c:v>70</c:v>
                </c:pt>
                <c:pt idx="6">
                  <c:v>65</c:v>
                </c:pt>
                <c:pt idx="7">
                  <c:v>60</c:v>
                </c:pt>
                <c:pt idx="8">
                  <c:v>55</c:v>
                </c:pt>
                <c:pt idx="9">
                  <c:v>50</c:v>
                </c:pt>
              </c:numCache>
            </c:numRef>
          </c:val>
          <c:smooth val="0"/>
        </c:ser>
        <c:dLbls>
          <c:showLegendKey val="0"/>
          <c:showVal val="0"/>
          <c:showCatName val="0"/>
          <c:showSerName val="0"/>
          <c:showPercent val="0"/>
          <c:showBubbleSize val="0"/>
        </c:dLbls>
        <c:marker val="1"/>
        <c:smooth val="0"/>
        <c:axId val="323799792"/>
        <c:axId val="323800184"/>
      </c:lineChart>
      <c:catAx>
        <c:axId val="323799792"/>
        <c:scaling>
          <c:orientation val="minMax"/>
        </c:scaling>
        <c:delete val="0"/>
        <c:axPos val="b"/>
        <c:majorTickMark val="none"/>
        <c:minorTickMark val="none"/>
        <c:tickLblPos val="nextTo"/>
        <c:crossAx val="323800184"/>
        <c:crosses val="autoZero"/>
        <c:auto val="1"/>
        <c:lblAlgn val="ctr"/>
        <c:lblOffset val="100"/>
        <c:noMultiLvlLbl val="0"/>
      </c:catAx>
      <c:valAx>
        <c:axId val="323800184"/>
        <c:scaling>
          <c:orientation val="minMax"/>
        </c:scaling>
        <c:delete val="0"/>
        <c:axPos val="l"/>
        <c:majorGridlines/>
        <c:numFmt formatCode="General" sourceLinked="1"/>
        <c:majorTickMark val="none"/>
        <c:minorTickMark val="none"/>
        <c:tickLblPos val="nextTo"/>
        <c:spPr>
          <a:ln w="9525">
            <a:noFill/>
          </a:ln>
        </c:spPr>
        <c:crossAx val="3237997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 and estimated sales</a:t>
            </a:r>
          </a:p>
        </c:rich>
      </c:tx>
      <c:layout/>
      <c:overlay val="0"/>
    </c:title>
    <c:autoTitleDeleted val="0"/>
    <c:plotArea>
      <c:layout/>
      <c:lineChart>
        <c:grouping val="standard"/>
        <c:varyColors val="0"/>
        <c:ser>
          <c:idx val="0"/>
          <c:order val="0"/>
          <c:tx>
            <c:v>Real sales</c:v>
          </c:tx>
          <c:val>
            <c:numRef>
              <c:f>Introduction!$B$53:$B$62</c:f>
              <c:numCache>
                <c:formatCode>General</c:formatCode>
                <c:ptCount val="10"/>
                <c:pt idx="0">
                  <c:v>120</c:v>
                </c:pt>
                <c:pt idx="1">
                  <c:v>100</c:v>
                </c:pt>
                <c:pt idx="2">
                  <c:v>102</c:v>
                </c:pt>
                <c:pt idx="3">
                  <c:v>90</c:v>
                </c:pt>
                <c:pt idx="4">
                  <c:v>70</c:v>
                </c:pt>
                <c:pt idx="5">
                  <c:v>77</c:v>
                </c:pt>
                <c:pt idx="6">
                  <c:v>64</c:v>
                </c:pt>
                <c:pt idx="7">
                  <c:v>38</c:v>
                </c:pt>
                <c:pt idx="8">
                  <c:v>50</c:v>
                </c:pt>
                <c:pt idx="9">
                  <c:v>42</c:v>
                </c:pt>
              </c:numCache>
            </c:numRef>
          </c:val>
          <c:smooth val="0"/>
        </c:ser>
        <c:ser>
          <c:idx val="1"/>
          <c:order val="1"/>
          <c:tx>
            <c:v>Estimated Sales 1</c:v>
          </c:tx>
          <c:val>
            <c:numRef>
              <c:f>Introduction!$E$53:$E$62</c:f>
              <c:numCache>
                <c:formatCode>General</c:formatCode>
                <c:ptCount val="10"/>
                <c:pt idx="0">
                  <c:v>67</c:v>
                </c:pt>
                <c:pt idx="1">
                  <c:v>64</c:v>
                </c:pt>
                <c:pt idx="2">
                  <c:v>61</c:v>
                </c:pt>
                <c:pt idx="3">
                  <c:v>58</c:v>
                </c:pt>
                <c:pt idx="4">
                  <c:v>55</c:v>
                </c:pt>
                <c:pt idx="5">
                  <c:v>52</c:v>
                </c:pt>
                <c:pt idx="6">
                  <c:v>49</c:v>
                </c:pt>
                <c:pt idx="7">
                  <c:v>46</c:v>
                </c:pt>
                <c:pt idx="8">
                  <c:v>43</c:v>
                </c:pt>
                <c:pt idx="9">
                  <c:v>40</c:v>
                </c:pt>
              </c:numCache>
            </c:numRef>
          </c:val>
          <c:smooth val="0"/>
        </c:ser>
        <c:ser>
          <c:idx val="2"/>
          <c:order val="2"/>
          <c:tx>
            <c:v>Estimated Sales 2</c:v>
          </c:tx>
          <c:spPr>
            <a:ln>
              <a:solidFill>
                <a:schemeClr val="tx1"/>
              </a:solidFill>
            </a:ln>
          </c:spPr>
          <c:marker>
            <c:spPr>
              <a:solidFill>
                <a:schemeClr val="tx1"/>
              </a:solidFill>
              <a:ln>
                <a:solidFill>
                  <a:schemeClr val="tx1"/>
                </a:solidFill>
              </a:ln>
            </c:spPr>
          </c:marker>
          <c:val>
            <c:numRef>
              <c:f>Introduction!$E$73:$E$82</c:f>
              <c:numCache>
                <c:formatCode>General</c:formatCode>
                <c:ptCount val="10"/>
                <c:pt idx="0">
                  <c:v>95</c:v>
                </c:pt>
                <c:pt idx="1">
                  <c:v>90</c:v>
                </c:pt>
                <c:pt idx="2">
                  <c:v>85</c:v>
                </c:pt>
                <c:pt idx="3">
                  <c:v>80</c:v>
                </c:pt>
                <c:pt idx="4">
                  <c:v>75</c:v>
                </c:pt>
                <c:pt idx="5">
                  <c:v>70</c:v>
                </c:pt>
                <c:pt idx="6">
                  <c:v>65</c:v>
                </c:pt>
                <c:pt idx="7">
                  <c:v>60</c:v>
                </c:pt>
                <c:pt idx="8">
                  <c:v>55</c:v>
                </c:pt>
                <c:pt idx="9">
                  <c:v>50</c:v>
                </c:pt>
              </c:numCache>
            </c:numRef>
          </c:val>
          <c:smooth val="0"/>
        </c:ser>
        <c:dLbls>
          <c:showLegendKey val="0"/>
          <c:showVal val="0"/>
          <c:showCatName val="0"/>
          <c:showSerName val="0"/>
          <c:showPercent val="0"/>
          <c:showBubbleSize val="0"/>
        </c:dLbls>
        <c:marker val="1"/>
        <c:smooth val="0"/>
        <c:axId val="323802536"/>
        <c:axId val="323802928"/>
      </c:lineChart>
      <c:catAx>
        <c:axId val="323802536"/>
        <c:scaling>
          <c:orientation val="minMax"/>
        </c:scaling>
        <c:delete val="0"/>
        <c:axPos val="b"/>
        <c:majorTickMark val="none"/>
        <c:minorTickMark val="none"/>
        <c:tickLblPos val="nextTo"/>
        <c:crossAx val="323802928"/>
        <c:crosses val="autoZero"/>
        <c:auto val="1"/>
        <c:lblAlgn val="ctr"/>
        <c:lblOffset val="100"/>
        <c:noMultiLvlLbl val="0"/>
      </c:catAx>
      <c:valAx>
        <c:axId val="323802928"/>
        <c:scaling>
          <c:orientation val="minMax"/>
        </c:scaling>
        <c:delete val="0"/>
        <c:axPos val="l"/>
        <c:majorGridlines/>
        <c:numFmt formatCode="General" sourceLinked="1"/>
        <c:majorTickMark val="none"/>
        <c:minorTickMark val="none"/>
        <c:tickLblPos val="nextTo"/>
        <c:spPr>
          <a:ln w="9525">
            <a:noFill/>
          </a:ln>
        </c:spPr>
        <c:crossAx val="3238025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 and estimated sales</a:t>
            </a:r>
          </a:p>
        </c:rich>
      </c:tx>
      <c:overlay val="0"/>
    </c:title>
    <c:autoTitleDeleted val="0"/>
    <c:plotArea>
      <c:layout/>
      <c:lineChart>
        <c:grouping val="standard"/>
        <c:varyColors val="0"/>
        <c:ser>
          <c:idx val="0"/>
          <c:order val="0"/>
          <c:tx>
            <c:v>Real sales</c:v>
          </c:tx>
          <c:val>
            <c:numRef>
              <c:f>Introduction!$B$113:$B$122</c:f>
              <c:numCache>
                <c:formatCode>General</c:formatCode>
                <c:ptCount val="10"/>
                <c:pt idx="0">
                  <c:v>120</c:v>
                </c:pt>
                <c:pt idx="1">
                  <c:v>100</c:v>
                </c:pt>
                <c:pt idx="2">
                  <c:v>102</c:v>
                </c:pt>
                <c:pt idx="3">
                  <c:v>90</c:v>
                </c:pt>
                <c:pt idx="4">
                  <c:v>70</c:v>
                </c:pt>
                <c:pt idx="5">
                  <c:v>77</c:v>
                </c:pt>
                <c:pt idx="6">
                  <c:v>64</c:v>
                </c:pt>
                <c:pt idx="7">
                  <c:v>38</c:v>
                </c:pt>
                <c:pt idx="8">
                  <c:v>50</c:v>
                </c:pt>
                <c:pt idx="9">
                  <c:v>42</c:v>
                </c:pt>
              </c:numCache>
            </c:numRef>
          </c:val>
          <c:smooth val="0"/>
        </c:ser>
        <c:ser>
          <c:idx val="1"/>
          <c:order val="1"/>
          <c:tx>
            <c:v>Estimated Sales</c:v>
          </c:tx>
          <c:val>
            <c:numRef>
              <c:f>Introduction!$E$113:$E$122</c:f>
              <c:numCache>
                <c:formatCode>0</c:formatCode>
                <c:ptCount val="10"/>
                <c:pt idx="0">
                  <c:v>114.65454067989717</c:v>
                </c:pt>
                <c:pt idx="1">
                  <c:v>105.90908596237546</c:v>
                </c:pt>
                <c:pt idx="2">
                  <c:v>97.163631244853732</c:v>
                </c:pt>
                <c:pt idx="3">
                  <c:v>88.418176527332008</c:v>
                </c:pt>
                <c:pt idx="4">
                  <c:v>79.672721809810284</c:v>
                </c:pt>
                <c:pt idx="5">
                  <c:v>70.92726709228856</c:v>
                </c:pt>
                <c:pt idx="6">
                  <c:v>62.181812374766849</c:v>
                </c:pt>
                <c:pt idx="7">
                  <c:v>53.436357657245125</c:v>
                </c:pt>
                <c:pt idx="8">
                  <c:v>44.690902939723401</c:v>
                </c:pt>
                <c:pt idx="9">
                  <c:v>35.945448222201676</c:v>
                </c:pt>
              </c:numCache>
            </c:numRef>
          </c:val>
          <c:smooth val="0"/>
        </c:ser>
        <c:dLbls>
          <c:showLegendKey val="0"/>
          <c:showVal val="0"/>
          <c:showCatName val="0"/>
          <c:showSerName val="0"/>
          <c:showPercent val="0"/>
          <c:showBubbleSize val="0"/>
        </c:dLbls>
        <c:marker val="1"/>
        <c:smooth val="0"/>
        <c:axId val="323804104"/>
        <c:axId val="323804496"/>
      </c:lineChart>
      <c:catAx>
        <c:axId val="323804104"/>
        <c:scaling>
          <c:orientation val="minMax"/>
        </c:scaling>
        <c:delete val="0"/>
        <c:axPos val="b"/>
        <c:majorTickMark val="none"/>
        <c:minorTickMark val="none"/>
        <c:tickLblPos val="nextTo"/>
        <c:crossAx val="323804496"/>
        <c:crosses val="autoZero"/>
        <c:auto val="1"/>
        <c:lblAlgn val="ctr"/>
        <c:lblOffset val="100"/>
        <c:noMultiLvlLbl val="0"/>
      </c:catAx>
      <c:valAx>
        <c:axId val="323804496"/>
        <c:scaling>
          <c:orientation val="minMax"/>
        </c:scaling>
        <c:delete val="0"/>
        <c:axPos val="l"/>
        <c:majorGridlines/>
        <c:numFmt formatCode="General" sourceLinked="1"/>
        <c:majorTickMark val="none"/>
        <c:minorTickMark val="none"/>
        <c:tickLblPos val="nextTo"/>
        <c:spPr>
          <a:ln w="9525">
            <a:noFill/>
          </a:ln>
        </c:spPr>
        <c:crossAx val="3238041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Sales and Bass Estimates (000 units)</a:t>
            </a:r>
          </a:p>
        </c:rich>
      </c:tx>
      <c:overlay val="0"/>
    </c:title>
    <c:autoTitleDeleted val="0"/>
    <c:plotArea>
      <c:layout/>
      <c:lineChart>
        <c:grouping val="standard"/>
        <c:varyColors val="0"/>
        <c:ser>
          <c:idx val="0"/>
          <c:order val="0"/>
          <c:tx>
            <c:v>Real Data</c:v>
          </c:tx>
          <c:cat>
            <c:numRef>
              <c:f>'Digital Camera Bass'!$A$32:$A$48</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'Digital Camera Bass'!$B$32:$B$48</c:f>
              <c:numCache>
                <c:formatCode>#,##0_);\(#,##0\)</c:formatCode>
                <c:ptCount val="17"/>
                <c:pt idx="0">
                  <c:v>300</c:v>
                </c:pt>
                <c:pt idx="1">
                  <c:v>863</c:v>
                </c:pt>
                <c:pt idx="2">
                  <c:v>1180</c:v>
                </c:pt>
                <c:pt idx="3">
                  <c:v>2114</c:v>
                </c:pt>
                <c:pt idx="4">
                  <c:v>4234</c:v>
                </c:pt>
                <c:pt idx="5">
                  <c:v>5556</c:v>
                </c:pt>
                <c:pt idx="6">
                  <c:v>9267</c:v>
                </c:pt>
                <c:pt idx="7">
                  <c:v>14786</c:v>
                </c:pt>
                <c:pt idx="8">
                  <c:v>18852</c:v>
                </c:pt>
                <c:pt idx="9">
                  <c:v>23249</c:v>
                </c:pt>
                <c:pt idx="10">
                  <c:v>32947</c:v>
                </c:pt>
                <c:pt idx="11">
                  <c:v>32220</c:v>
                </c:pt>
                <c:pt idx="12">
                  <c:v>33168</c:v>
                </c:pt>
                <c:pt idx="13">
                  <c:v>32932</c:v>
                </c:pt>
                <c:pt idx="14">
                  <c:v>36545</c:v>
                </c:pt>
                <c:pt idx="15">
                  <c:v>37697</c:v>
                </c:pt>
                <c:pt idx="16">
                  <c:v>23588</c:v>
                </c:pt>
              </c:numCache>
            </c:numRef>
          </c:val>
          <c:smooth val="0"/>
        </c:ser>
        <c:ser>
          <c:idx val="1"/>
          <c:order val="1"/>
          <c:tx>
            <c:v>Bass estimate</c:v>
          </c:tx>
          <c:cat>
            <c:numRef>
              <c:f>'Digital Camera Bass'!$A$32:$A$48</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'Digital Camera Bass'!$F$32:$F$48</c:f>
              <c:numCache>
                <c:formatCode>#,##0_);\(#,##0\)</c:formatCode>
                <c:ptCount val="17"/>
                <c:pt idx="0">
                  <c:v>2546.7148093898682</c:v>
                </c:pt>
                <c:pt idx="1">
                  <c:v>2667.0218642884206</c:v>
                </c:pt>
                <c:pt idx="2">
                  <c:v>3011.9690354795139</c:v>
                </c:pt>
                <c:pt idx="3">
                  <c:v>3480.894450916358</c:v>
                </c:pt>
                <c:pt idx="4">
                  <c:v>4313.1037618927239</c:v>
                </c:pt>
                <c:pt idx="5">
                  <c:v>5949.4599259822862</c:v>
                </c:pt>
                <c:pt idx="6">
                  <c:v>8035.1710745352029</c:v>
                </c:pt>
                <c:pt idx="7">
                  <c:v>11358.491314366071</c:v>
                </c:pt>
                <c:pt idx="8">
                  <c:v>16258.446053160302</c:v>
                </c:pt>
                <c:pt idx="9">
                  <c:v>21788.007004741317</c:v>
                </c:pt>
                <c:pt idx="10">
                  <c:v>27499.291485359485</c:v>
                </c:pt>
                <c:pt idx="11">
                  <c:v>33497.128521166276</c:v>
                </c:pt>
                <c:pt idx="12">
                  <c:v>36985.842801841645</c:v>
                </c:pt>
                <c:pt idx="13">
                  <c:v>38122.199811656865</c:v>
                </c:pt>
                <c:pt idx="14">
                  <c:v>36786.392688312975</c:v>
                </c:pt>
                <c:pt idx="15">
                  <c:v>32429.918751737183</c:v>
                </c:pt>
                <c:pt idx="16">
                  <c:v>24768.070878543036</c:v>
                </c:pt>
              </c:numCache>
            </c:numRef>
          </c:val>
          <c:smooth val="0"/>
        </c:ser>
        <c:dLbls>
          <c:showLegendKey val="0"/>
          <c:showVal val="0"/>
          <c:showCatName val="0"/>
          <c:showSerName val="0"/>
          <c:showPercent val="0"/>
          <c:showBubbleSize val="0"/>
        </c:dLbls>
        <c:marker val="1"/>
        <c:smooth val="0"/>
        <c:axId val="323802144"/>
        <c:axId val="323801752"/>
      </c:lineChart>
      <c:catAx>
        <c:axId val="323802144"/>
        <c:scaling>
          <c:orientation val="minMax"/>
        </c:scaling>
        <c:delete val="0"/>
        <c:axPos val="b"/>
        <c:numFmt formatCode="General" sourceLinked="1"/>
        <c:majorTickMark val="none"/>
        <c:minorTickMark val="none"/>
        <c:tickLblPos val="nextTo"/>
        <c:txPr>
          <a:bodyPr/>
          <a:lstStyle/>
          <a:p>
            <a:pPr>
              <a:defRPr sz="1200" baseline="0"/>
            </a:pPr>
            <a:endParaRPr lang="en-US"/>
          </a:p>
        </c:txPr>
        <c:crossAx val="323801752"/>
        <c:crosses val="autoZero"/>
        <c:auto val="1"/>
        <c:lblAlgn val="ctr"/>
        <c:lblOffset val="100"/>
        <c:tickLblSkip val="2"/>
        <c:noMultiLvlLbl val="0"/>
      </c:catAx>
      <c:valAx>
        <c:axId val="323801752"/>
        <c:scaling>
          <c:orientation val="minMax"/>
        </c:scaling>
        <c:delete val="0"/>
        <c:axPos val="l"/>
        <c:majorGridlines/>
        <c:numFmt formatCode="#,##0_);\(#,##0\)" sourceLinked="1"/>
        <c:majorTickMark val="none"/>
        <c:minorTickMark val="none"/>
        <c:tickLblPos val="nextTo"/>
        <c:spPr>
          <a:ln w="9525">
            <a:noFill/>
          </a:ln>
        </c:spPr>
        <c:txPr>
          <a:bodyPr/>
          <a:lstStyle/>
          <a:p>
            <a:pPr>
              <a:defRPr sz="1200" baseline="0"/>
            </a:pPr>
            <a:endParaRPr lang="en-US"/>
          </a:p>
        </c:txPr>
        <c:crossAx val="323802144"/>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47625</xdr:colOff>
      <xdr:row>11</xdr:row>
      <xdr:rowOff>33337</xdr:rowOff>
    </xdr:from>
    <xdr:to>
      <xdr:col>15</xdr:col>
      <xdr:colOff>247650</xdr:colOff>
      <xdr:row>26</xdr:row>
      <xdr:rowOff>23812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51</xdr:row>
      <xdr:rowOff>42862</xdr:rowOff>
    </xdr:from>
    <xdr:to>
      <xdr:col>15</xdr:col>
      <xdr:colOff>228600</xdr:colOff>
      <xdr:row>67</xdr:row>
      <xdr:rowOff>33337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xdr:colOff>
      <xdr:row>71</xdr:row>
      <xdr:rowOff>28575</xdr:rowOff>
    </xdr:from>
    <xdr:to>
      <xdr:col>15</xdr:col>
      <xdr:colOff>238125</xdr:colOff>
      <xdr:row>86</xdr:row>
      <xdr:rowOff>19050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38100</xdr:colOff>
      <xdr:row>28</xdr:row>
      <xdr:rowOff>47625</xdr:rowOff>
    </xdr:from>
    <xdr:to>
      <xdr:col>15</xdr:col>
      <xdr:colOff>238125</xdr:colOff>
      <xdr:row>45</xdr:row>
      <xdr:rowOff>38100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xdr:colOff>
      <xdr:row>111</xdr:row>
      <xdr:rowOff>9525</xdr:rowOff>
    </xdr:from>
    <xdr:to>
      <xdr:col>15</xdr:col>
      <xdr:colOff>219075</xdr:colOff>
      <xdr:row>125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32</xdr:row>
      <xdr:rowOff>76200</xdr:rowOff>
    </xdr:from>
    <xdr:to>
      <xdr:col>14</xdr:col>
      <xdr:colOff>47625</xdr:colOff>
      <xdr:row>52</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workbookViewId="0"/>
  </sheetViews>
  <sheetFormatPr defaultRowHeight="12.75" x14ac:dyDescent="0.2"/>
  <cols>
    <col min="1" max="9" width="10.7109375" customWidth="1"/>
  </cols>
  <sheetData>
    <row r="1" spans="1:25" x14ac:dyDescent="0.2">
      <c r="A1" s="1" t="s">
        <v>46</v>
      </c>
      <c r="B1" s="1"/>
      <c r="C1" s="1"/>
      <c r="D1" s="1"/>
      <c r="E1" s="1"/>
      <c r="F1" s="1"/>
      <c r="G1" s="1"/>
      <c r="H1" s="1"/>
      <c r="I1" s="1"/>
      <c r="J1" s="1"/>
      <c r="K1" s="1"/>
      <c r="L1" s="1"/>
      <c r="M1" s="1"/>
      <c r="N1" s="1"/>
      <c r="O1" s="1"/>
      <c r="P1" s="1"/>
      <c r="Q1" s="1"/>
      <c r="R1" s="1"/>
      <c r="S1" s="1"/>
      <c r="T1" s="1"/>
      <c r="U1" s="1"/>
      <c r="V1" s="1"/>
      <c r="W1" s="1"/>
      <c r="X1" s="1"/>
      <c r="Y1" s="1"/>
    </row>
    <row r="2" spans="1:25" x14ac:dyDescent="0.2">
      <c r="A2" s="1" t="s">
        <v>54</v>
      </c>
      <c r="B2" s="1"/>
      <c r="C2" s="1"/>
      <c r="D2" s="1"/>
      <c r="E2" s="1"/>
      <c r="F2" s="1"/>
      <c r="G2" s="1"/>
      <c r="H2" s="1"/>
      <c r="I2" s="1"/>
      <c r="J2" s="1"/>
      <c r="K2" s="1"/>
      <c r="L2" s="1"/>
      <c r="M2" s="1"/>
      <c r="N2" s="1"/>
      <c r="O2" s="1"/>
      <c r="P2" s="1"/>
      <c r="Q2" s="1"/>
      <c r="R2" s="1"/>
      <c r="S2" s="1"/>
      <c r="T2" s="1"/>
      <c r="U2" s="1"/>
      <c r="V2" s="1"/>
      <c r="W2" s="1"/>
      <c r="X2" s="1"/>
      <c r="Y2" s="1"/>
    </row>
    <row r="3" spans="1:25" x14ac:dyDescent="0.2">
      <c r="A3" s="1" t="s">
        <v>55</v>
      </c>
      <c r="B3" s="1"/>
      <c r="C3" s="1"/>
      <c r="D3" s="1"/>
      <c r="E3" s="1"/>
      <c r="F3" s="1"/>
      <c r="G3" s="1"/>
      <c r="H3" s="1"/>
      <c r="I3" s="1"/>
      <c r="J3" s="1"/>
      <c r="K3" s="1"/>
      <c r="L3" s="1"/>
      <c r="M3" s="1"/>
      <c r="N3" s="1"/>
      <c r="O3" s="1"/>
      <c r="P3" s="1"/>
      <c r="Q3" s="1"/>
      <c r="R3" s="1"/>
      <c r="S3" s="1"/>
      <c r="T3" s="1"/>
      <c r="U3" s="1"/>
      <c r="V3" s="1"/>
      <c r="W3" s="1"/>
      <c r="X3" s="1"/>
      <c r="Y3" s="1"/>
    </row>
    <row r="4" spans="1:25" x14ac:dyDescent="0.2">
      <c r="A4" s="1"/>
      <c r="B4" s="1"/>
      <c r="C4" s="1"/>
      <c r="D4" s="1"/>
      <c r="E4" s="1"/>
      <c r="F4" s="1"/>
      <c r="G4" s="1"/>
      <c r="H4" s="1"/>
      <c r="I4" s="1"/>
      <c r="J4" s="1"/>
      <c r="K4" s="1"/>
      <c r="L4" s="1"/>
      <c r="M4" s="1"/>
      <c r="N4" s="1"/>
      <c r="O4" s="1"/>
      <c r="P4" s="1"/>
      <c r="Q4" s="1"/>
      <c r="R4" s="1"/>
      <c r="S4" s="1"/>
      <c r="T4" s="1"/>
      <c r="U4" s="1"/>
      <c r="V4" s="1"/>
      <c r="W4" s="1"/>
      <c r="X4" s="1"/>
      <c r="Y4" s="1"/>
    </row>
    <row r="5" spans="1:25" x14ac:dyDescent="0.2">
      <c r="A5" s="1" t="s">
        <v>47</v>
      </c>
      <c r="B5" s="1"/>
      <c r="C5" s="1"/>
      <c r="D5" s="1"/>
      <c r="E5" s="1"/>
      <c r="F5" s="1"/>
      <c r="G5" s="1"/>
      <c r="H5" s="1"/>
      <c r="I5" s="1"/>
      <c r="J5" s="1"/>
      <c r="K5" s="1"/>
      <c r="L5" s="1"/>
      <c r="M5" s="1"/>
      <c r="N5" s="1"/>
      <c r="O5" s="1"/>
      <c r="P5" s="1"/>
      <c r="Q5" s="1"/>
      <c r="R5" s="1"/>
      <c r="S5" s="1"/>
      <c r="T5" s="1"/>
      <c r="U5" s="1"/>
      <c r="V5" s="1"/>
      <c r="W5" s="1"/>
      <c r="X5" s="1"/>
      <c r="Y5" s="1"/>
    </row>
    <row r="6" spans="1:25" x14ac:dyDescent="0.2">
      <c r="A6" s="1" t="s">
        <v>48</v>
      </c>
      <c r="B6" s="1"/>
      <c r="C6" s="1"/>
      <c r="D6" s="1"/>
      <c r="E6" s="1"/>
      <c r="F6" s="1"/>
      <c r="G6" s="1"/>
      <c r="H6" s="1"/>
      <c r="I6" s="1"/>
      <c r="J6" s="1"/>
      <c r="K6" s="1"/>
      <c r="L6" s="1"/>
      <c r="M6" s="1"/>
      <c r="N6" s="1"/>
      <c r="O6" s="1"/>
      <c r="P6" s="1"/>
      <c r="Q6" s="1"/>
      <c r="R6" s="1"/>
      <c r="S6" s="1"/>
      <c r="T6" s="1"/>
      <c r="U6" s="1"/>
      <c r="V6" s="1"/>
      <c r="W6" s="1"/>
      <c r="X6" s="1"/>
      <c r="Y6" s="1"/>
    </row>
    <row r="7" spans="1:25" x14ac:dyDescent="0.2">
      <c r="A7" s="1"/>
      <c r="B7" s="1"/>
      <c r="C7" s="1"/>
      <c r="D7" s="1"/>
      <c r="E7" s="1"/>
      <c r="F7" s="1"/>
      <c r="G7" s="1"/>
      <c r="H7" s="1"/>
      <c r="I7" s="1"/>
      <c r="J7" s="1"/>
      <c r="K7" s="1"/>
      <c r="L7" s="1"/>
      <c r="M7" s="1"/>
      <c r="N7" s="1"/>
      <c r="O7" s="1"/>
      <c r="P7" s="1"/>
      <c r="Q7" s="1"/>
      <c r="R7" s="1"/>
      <c r="S7" s="1"/>
      <c r="T7" s="1"/>
      <c r="U7" s="1"/>
      <c r="V7" s="1"/>
      <c r="W7" s="1"/>
      <c r="X7" s="1"/>
      <c r="Y7" s="1"/>
    </row>
    <row r="8" spans="1:25" x14ac:dyDescent="0.2">
      <c r="A8" s="1" t="s">
        <v>27</v>
      </c>
      <c r="B8" s="1"/>
      <c r="C8" s="1"/>
      <c r="D8" s="1"/>
      <c r="E8" s="1"/>
      <c r="F8" s="1"/>
      <c r="G8" s="1"/>
      <c r="H8" s="1"/>
      <c r="I8" s="1"/>
      <c r="J8" s="1"/>
      <c r="K8" s="1"/>
      <c r="L8" s="1"/>
      <c r="M8" s="1"/>
      <c r="N8" s="1"/>
      <c r="O8" s="1"/>
      <c r="P8" s="1"/>
      <c r="Q8" s="1"/>
      <c r="R8" s="1"/>
      <c r="S8" s="1"/>
      <c r="T8" s="1"/>
      <c r="U8" s="1"/>
      <c r="V8" s="1"/>
      <c r="W8" s="1"/>
      <c r="X8" s="1"/>
      <c r="Y8" s="1"/>
    </row>
    <row r="9" spans="1:25" x14ac:dyDescent="0.2">
      <c r="A9" s="1" t="s">
        <v>58</v>
      </c>
      <c r="B9" s="1"/>
      <c r="C9" s="1"/>
      <c r="D9" s="1"/>
      <c r="E9" s="1"/>
      <c r="F9" s="1"/>
      <c r="G9" s="1"/>
      <c r="H9" s="1"/>
      <c r="I9" s="1"/>
      <c r="J9" s="1"/>
      <c r="K9" s="1"/>
      <c r="L9" s="1"/>
      <c r="M9" s="1"/>
      <c r="N9" s="1"/>
      <c r="O9" s="1"/>
      <c r="P9" s="1"/>
      <c r="Q9" s="1"/>
      <c r="R9" s="1"/>
      <c r="S9" s="1"/>
      <c r="T9" s="1"/>
      <c r="U9" s="1"/>
      <c r="V9" s="1"/>
      <c r="W9" s="1"/>
      <c r="X9" s="1"/>
      <c r="Y9" s="1"/>
    </row>
    <row r="10" spans="1:25" x14ac:dyDescent="0.2">
      <c r="A10" s="1" t="s">
        <v>59</v>
      </c>
      <c r="B10" s="1"/>
      <c r="C10" s="1"/>
      <c r="D10" s="1"/>
      <c r="E10" s="1"/>
      <c r="F10" s="1"/>
      <c r="G10" s="1"/>
      <c r="H10" s="1"/>
      <c r="I10" s="1"/>
      <c r="J10" s="1"/>
      <c r="K10" s="1"/>
      <c r="L10" s="1"/>
      <c r="M10" s="1"/>
      <c r="N10" s="1"/>
      <c r="O10" s="1"/>
      <c r="P10" s="1"/>
      <c r="Q10" s="1"/>
      <c r="R10" s="1"/>
      <c r="S10" s="1"/>
      <c r="T10" s="1"/>
      <c r="U10" s="1"/>
      <c r="V10" s="1"/>
      <c r="W10" s="1"/>
      <c r="X10" s="1"/>
      <c r="Y10" s="1"/>
    </row>
    <row r="11" spans="1:25" x14ac:dyDescent="0.2">
      <c r="B11" s="1"/>
      <c r="C11" s="1"/>
      <c r="D11" s="1"/>
      <c r="E11" s="1"/>
      <c r="F11" s="1"/>
      <c r="G11" s="1"/>
      <c r="H11" s="1"/>
      <c r="I11" s="19" t="s">
        <v>18</v>
      </c>
      <c r="K11" s="1"/>
      <c r="L11" s="1"/>
      <c r="M11" s="1"/>
      <c r="N11" s="1"/>
      <c r="O11" s="1"/>
      <c r="P11" s="1"/>
      <c r="Q11" s="1"/>
      <c r="R11" s="1"/>
      <c r="S11" s="1"/>
      <c r="T11" s="1"/>
      <c r="U11" s="1"/>
      <c r="V11" s="1"/>
      <c r="W11" s="1"/>
      <c r="X11" s="1"/>
      <c r="Y11" s="1"/>
    </row>
    <row r="12" spans="1:25" ht="25.5" x14ac:dyDescent="0.2">
      <c r="A12" s="24" t="s">
        <v>12</v>
      </c>
      <c r="B12" s="25" t="s">
        <v>15</v>
      </c>
      <c r="D12" s="1"/>
      <c r="E12" s="1"/>
      <c r="F12" s="1"/>
      <c r="G12" s="1"/>
      <c r="H12" s="1"/>
      <c r="J12" s="1"/>
      <c r="K12" s="1"/>
      <c r="L12" s="1"/>
      <c r="M12" s="1"/>
      <c r="N12" s="1"/>
      <c r="O12" s="1"/>
      <c r="P12" s="1"/>
      <c r="Q12" s="1"/>
      <c r="R12" s="1"/>
      <c r="S12" s="1"/>
      <c r="T12" s="1"/>
      <c r="U12" s="1"/>
      <c r="V12" s="1"/>
      <c r="W12" s="1"/>
      <c r="X12" s="1"/>
      <c r="Y12" s="1"/>
    </row>
    <row r="13" spans="1:25" x14ac:dyDescent="0.2">
      <c r="A13" s="2">
        <v>1</v>
      </c>
      <c r="B13" s="2">
        <v>120</v>
      </c>
      <c r="D13" s="1"/>
      <c r="E13" s="1"/>
      <c r="F13" s="1"/>
      <c r="G13" s="1"/>
      <c r="H13" s="1"/>
      <c r="I13" s="1"/>
      <c r="J13" s="1"/>
      <c r="K13" s="1"/>
      <c r="L13" s="1"/>
      <c r="M13" s="1"/>
      <c r="N13" s="1"/>
      <c r="O13" s="1"/>
      <c r="P13" s="1"/>
      <c r="Q13" s="1"/>
      <c r="R13" s="1"/>
      <c r="S13" s="1"/>
      <c r="T13" s="1"/>
      <c r="U13" s="1"/>
      <c r="V13" s="1"/>
      <c r="W13" s="1"/>
      <c r="X13" s="1"/>
      <c r="Y13" s="1"/>
    </row>
    <row r="14" spans="1:25" x14ac:dyDescent="0.2">
      <c r="A14" s="2">
        <f>A13+1</f>
        <v>2</v>
      </c>
      <c r="B14" s="2">
        <v>100</v>
      </c>
      <c r="D14" s="1"/>
      <c r="E14" s="1"/>
      <c r="F14" s="1"/>
      <c r="G14" s="1"/>
      <c r="H14" s="1"/>
      <c r="I14" s="1"/>
      <c r="J14" s="1"/>
      <c r="K14" s="1"/>
      <c r="L14" s="1"/>
      <c r="M14" s="1"/>
      <c r="N14" s="1"/>
      <c r="O14" s="1"/>
      <c r="P14" s="1"/>
      <c r="Q14" s="1"/>
      <c r="R14" s="1"/>
      <c r="S14" s="1"/>
      <c r="T14" s="1"/>
      <c r="U14" s="1"/>
      <c r="V14" s="1"/>
      <c r="W14" s="1"/>
      <c r="X14" s="1"/>
      <c r="Y14" s="1"/>
    </row>
    <row r="15" spans="1:25" x14ac:dyDescent="0.2">
      <c r="A15" s="2">
        <f t="shared" ref="A15:A22" si="0">A14+1</f>
        <v>3</v>
      </c>
      <c r="B15" s="2">
        <v>102</v>
      </c>
      <c r="D15" s="1"/>
      <c r="E15" s="1"/>
      <c r="F15" s="1"/>
      <c r="G15" s="1"/>
      <c r="H15" s="1"/>
      <c r="I15" s="1"/>
      <c r="J15" s="1"/>
      <c r="K15" s="1"/>
      <c r="L15" s="1"/>
      <c r="M15" s="1"/>
      <c r="N15" s="1"/>
      <c r="O15" s="1"/>
      <c r="P15" s="1"/>
      <c r="Q15" s="1"/>
      <c r="R15" s="1"/>
      <c r="S15" s="1"/>
      <c r="T15" s="1"/>
      <c r="U15" s="1"/>
      <c r="V15" s="1"/>
      <c r="W15" s="1"/>
      <c r="X15" s="1"/>
      <c r="Y15" s="1"/>
    </row>
    <row r="16" spans="1:25" x14ac:dyDescent="0.2">
      <c r="A16" s="2">
        <f t="shared" si="0"/>
        <v>4</v>
      </c>
      <c r="B16" s="2">
        <v>90</v>
      </c>
      <c r="D16" s="1"/>
      <c r="E16" s="1"/>
      <c r="F16" s="1"/>
      <c r="G16" s="1"/>
      <c r="H16" s="1"/>
      <c r="I16" s="1"/>
      <c r="J16" s="1"/>
      <c r="K16" s="1"/>
      <c r="L16" s="1"/>
      <c r="M16" s="1"/>
      <c r="N16" s="1"/>
      <c r="O16" s="1"/>
      <c r="P16" s="1"/>
      <c r="Q16" s="1"/>
      <c r="R16" s="1"/>
      <c r="S16" s="1"/>
      <c r="T16" s="1"/>
      <c r="U16" s="1"/>
      <c r="V16" s="1"/>
      <c r="W16" s="1"/>
      <c r="X16" s="1"/>
      <c r="Y16" s="1"/>
    </row>
    <row r="17" spans="1:25" x14ac:dyDescent="0.2">
      <c r="A17" s="2">
        <f t="shared" si="0"/>
        <v>5</v>
      </c>
      <c r="B17" s="2">
        <v>70</v>
      </c>
      <c r="D17" s="1"/>
      <c r="E17" s="1"/>
      <c r="F17" s="1"/>
      <c r="G17" s="1"/>
      <c r="H17" s="1"/>
      <c r="I17" s="1"/>
      <c r="J17" s="1"/>
      <c r="K17" s="1"/>
      <c r="L17" s="1"/>
      <c r="M17" s="1"/>
      <c r="N17" s="1"/>
      <c r="O17" s="1"/>
      <c r="P17" s="1"/>
      <c r="Q17" s="1"/>
      <c r="R17" s="1"/>
      <c r="S17" s="1"/>
      <c r="T17" s="1"/>
      <c r="U17" s="1"/>
      <c r="V17" s="1"/>
      <c r="W17" s="1"/>
      <c r="X17" s="1"/>
      <c r="Y17" s="1"/>
    </row>
    <row r="18" spans="1:25" x14ac:dyDescent="0.2">
      <c r="A18" s="2">
        <f t="shared" si="0"/>
        <v>6</v>
      </c>
      <c r="B18" s="2">
        <v>77</v>
      </c>
      <c r="D18" s="1"/>
      <c r="E18" s="1"/>
      <c r="F18" s="1"/>
      <c r="G18" s="1"/>
      <c r="H18" s="1"/>
      <c r="I18" s="1"/>
      <c r="J18" s="1"/>
      <c r="K18" s="1"/>
      <c r="L18" s="1"/>
      <c r="M18" s="1"/>
      <c r="N18" s="1"/>
      <c r="O18" s="1"/>
      <c r="P18" s="1"/>
      <c r="Q18" s="1"/>
      <c r="R18" s="1"/>
      <c r="S18" s="1"/>
      <c r="T18" s="1"/>
      <c r="U18" s="1"/>
      <c r="V18" s="1"/>
      <c r="W18" s="1"/>
      <c r="X18" s="1"/>
      <c r="Y18" s="1"/>
    </row>
    <row r="19" spans="1:25" x14ac:dyDescent="0.2">
      <c r="A19" s="2">
        <f t="shared" si="0"/>
        <v>7</v>
      </c>
      <c r="B19" s="2">
        <v>64</v>
      </c>
      <c r="D19" s="1"/>
      <c r="E19" s="1"/>
      <c r="F19" s="1"/>
      <c r="G19" s="1"/>
      <c r="H19" s="1"/>
      <c r="I19" s="1"/>
      <c r="J19" s="1"/>
      <c r="K19" s="1"/>
      <c r="L19" s="1"/>
      <c r="M19" s="1"/>
      <c r="N19" s="1"/>
      <c r="O19" s="1"/>
      <c r="P19" s="1"/>
      <c r="Q19" s="1"/>
      <c r="R19" s="1"/>
      <c r="S19" s="1"/>
      <c r="T19" s="1"/>
      <c r="U19" s="1"/>
      <c r="V19" s="1"/>
      <c r="W19" s="1"/>
      <c r="X19" s="1"/>
      <c r="Y19" s="1"/>
    </row>
    <row r="20" spans="1:25" x14ac:dyDescent="0.2">
      <c r="A20" s="2">
        <f t="shared" si="0"/>
        <v>8</v>
      </c>
      <c r="B20" s="2">
        <v>38</v>
      </c>
      <c r="D20" s="1"/>
      <c r="E20" s="1"/>
      <c r="F20" s="1"/>
      <c r="G20" s="1"/>
      <c r="H20" s="1"/>
      <c r="I20" s="1"/>
      <c r="J20" s="1"/>
      <c r="K20" s="1"/>
      <c r="L20" s="1"/>
      <c r="M20" s="1"/>
      <c r="N20" s="1"/>
      <c r="O20" s="1"/>
      <c r="P20" s="1"/>
      <c r="Q20" s="1"/>
      <c r="R20" s="1"/>
      <c r="S20" s="1"/>
      <c r="T20" s="1"/>
      <c r="U20" s="1"/>
      <c r="V20" s="1"/>
      <c r="W20" s="1"/>
      <c r="X20" s="1"/>
      <c r="Y20" s="1"/>
    </row>
    <row r="21" spans="1:25" x14ac:dyDescent="0.2">
      <c r="A21" s="2">
        <f t="shared" si="0"/>
        <v>9</v>
      </c>
      <c r="B21" s="2">
        <v>50</v>
      </c>
      <c r="D21" s="1"/>
      <c r="E21" s="1"/>
      <c r="F21" s="1"/>
      <c r="G21" s="1"/>
      <c r="H21" s="1"/>
      <c r="I21" s="1"/>
      <c r="J21" s="1"/>
      <c r="K21" s="1"/>
      <c r="L21" s="1"/>
      <c r="M21" s="1"/>
      <c r="N21" s="1"/>
      <c r="O21" s="1"/>
      <c r="P21" s="1"/>
      <c r="Q21" s="1"/>
      <c r="R21" s="1"/>
      <c r="S21" s="1"/>
      <c r="T21" s="1"/>
      <c r="U21" s="1"/>
      <c r="V21" s="1"/>
      <c r="W21" s="1"/>
      <c r="X21" s="1"/>
      <c r="Y21" s="1"/>
    </row>
    <row r="22" spans="1:25" x14ac:dyDescent="0.2">
      <c r="A22" s="2">
        <f t="shared" si="0"/>
        <v>10</v>
      </c>
      <c r="B22" s="2">
        <v>42</v>
      </c>
      <c r="D22" s="1"/>
      <c r="E22" s="1"/>
      <c r="F22" s="1"/>
      <c r="G22" s="1"/>
      <c r="H22" s="1"/>
      <c r="I22" s="1"/>
      <c r="J22" s="1"/>
      <c r="K22" s="1"/>
      <c r="L22" s="1"/>
      <c r="M22" s="1"/>
      <c r="N22" s="1"/>
      <c r="O22" s="1"/>
      <c r="P22" s="1"/>
      <c r="Q22" s="1"/>
      <c r="R22" s="1"/>
      <c r="S22" s="1"/>
      <c r="T22" s="1"/>
      <c r="U22" s="1"/>
      <c r="V22" s="1"/>
      <c r="W22" s="1"/>
      <c r="X22" s="1"/>
      <c r="Y22" s="1"/>
    </row>
    <row r="23" spans="1:25" x14ac:dyDescent="0.2">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ht="15" x14ac:dyDescent="0.25">
      <c r="A27" s="1" t="s">
        <v>28</v>
      </c>
      <c r="B27" s="1"/>
      <c r="C27" s="1"/>
      <c r="D27" s="1"/>
      <c r="E27" s="1"/>
      <c r="F27" s="1"/>
      <c r="G27" s="1"/>
      <c r="H27" s="1"/>
      <c r="I27" s="1"/>
      <c r="J27" s="1"/>
      <c r="K27" s="1"/>
      <c r="L27" s="1"/>
      <c r="M27" s="1"/>
      <c r="N27" s="1"/>
      <c r="O27" s="1"/>
      <c r="P27" s="1"/>
      <c r="Q27" s="1"/>
      <c r="R27" s="1"/>
      <c r="S27" s="1"/>
      <c r="T27" s="1"/>
      <c r="U27" s="1"/>
      <c r="V27" s="1"/>
      <c r="W27" s="1"/>
      <c r="X27" s="1"/>
      <c r="Y27" s="1"/>
    </row>
    <row r="28" spans="1:25" x14ac:dyDescent="0.2">
      <c r="A28" s="1"/>
      <c r="B28" s="1"/>
      <c r="C28" s="1"/>
      <c r="D28" s="1"/>
      <c r="E28" s="1"/>
      <c r="F28" s="1"/>
      <c r="G28" s="1"/>
      <c r="H28" s="1"/>
      <c r="I28" s="19" t="s">
        <v>19</v>
      </c>
      <c r="K28" s="1"/>
      <c r="L28" s="1"/>
      <c r="M28" s="1"/>
      <c r="N28" s="1"/>
      <c r="O28" s="1"/>
      <c r="P28" s="1"/>
      <c r="Q28" s="1"/>
      <c r="R28" s="1"/>
      <c r="S28" s="1"/>
      <c r="T28" s="1"/>
      <c r="U28" s="1"/>
      <c r="V28" s="1"/>
      <c r="W28" s="1"/>
      <c r="X28" s="1"/>
      <c r="Y28" s="1"/>
    </row>
    <row r="29" spans="1:25" x14ac:dyDescent="0.2">
      <c r="A29" s="1"/>
      <c r="B29" s="1"/>
      <c r="C29" s="1"/>
      <c r="D29" s="1"/>
      <c r="E29" s="1"/>
      <c r="F29" s="1"/>
      <c r="G29" s="1"/>
      <c r="H29" s="1"/>
      <c r="J29" s="1"/>
      <c r="K29" s="1"/>
      <c r="L29" s="1"/>
      <c r="M29" s="1"/>
      <c r="N29" s="1"/>
      <c r="O29" s="1"/>
      <c r="P29" s="1"/>
      <c r="Q29" s="1"/>
      <c r="R29" s="1"/>
      <c r="S29" s="1"/>
      <c r="T29" s="1"/>
      <c r="U29" s="1"/>
      <c r="V29" s="1"/>
      <c r="W29" s="1"/>
      <c r="X29" s="1"/>
      <c r="Y29" s="1"/>
    </row>
    <row r="30" spans="1:25"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
      <c r="A47" s="1" t="s">
        <v>29</v>
      </c>
      <c r="B47" s="1"/>
      <c r="C47" s="1"/>
      <c r="D47" s="1"/>
      <c r="E47" s="1"/>
      <c r="F47" s="1"/>
      <c r="G47" s="1"/>
      <c r="H47" s="1"/>
      <c r="I47" s="1"/>
      <c r="J47" s="1"/>
      <c r="K47" s="1"/>
      <c r="L47" s="1"/>
      <c r="M47" s="1"/>
      <c r="N47" s="1"/>
      <c r="O47" s="1"/>
      <c r="P47" s="1"/>
      <c r="Q47" s="1"/>
      <c r="R47" s="1"/>
      <c r="S47" s="1"/>
      <c r="T47" s="1"/>
      <c r="U47" s="1"/>
      <c r="V47" s="1"/>
      <c r="W47" s="1"/>
      <c r="X47" s="1"/>
      <c r="Y47" s="1"/>
    </row>
    <row r="48" spans="1:25" x14ac:dyDescent="0.2">
      <c r="A48" s="1" t="s">
        <v>56</v>
      </c>
      <c r="B48" s="1"/>
      <c r="C48" s="1"/>
      <c r="D48" s="1"/>
      <c r="E48" s="1"/>
      <c r="F48" s="1"/>
      <c r="G48" s="1"/>
      <c r="H48" s="1"/>
      <c r="I48" s="1"/>
      <c r="J48" s="1"/>
      <c r="K48" s="1"/>
      <c r="L48" s="1"/>
      <c r="M48" s="1"/>
      <c r="N48" s="1"/>
      <c r="O48" s="1"/>
      <c r="P48" s="1"/>
      <c r="Q48" s="1"/>
      <c r="R48" s="1"/>
      <c r="S48" s="1"/>
      <c r="T48" s="1"/>
      <c r="U48" s="1"/>
      <c r="V48" s="1"/>
      <c r="W48" s="1"/>
      <c r="X48" s="1"/>
      <c r="Y48" s="1"/>
    </row>
    <row r="49" spans="1:25" x14ac:dyDescent="0.2">
      <c r="A49" s="1" t="s">
        <v>57</v>
      </c>
      <c r="B49" s="1"/>
      <c r="C49" s="1"/>
      <c r="D49" s="1"/>
      <c r="E49" s="1"/>
      <c r="F49" s="1"/>
      <c r="G49" s="1"/>
      <c r="H49" s="1"/>
      <c r="I49" s="1"/>
      <c r="J49" s="1"/>
      <c r="K49" s="1"/>
      <c r="L49" s="1"/>
      <c r="M49" s="1"/>
      <c r="N49" s="1"/>
      <c r="O49" s="1"/>
      <c r="P49" s="1"/>
      <c r="Q49" s="1"/>
      <c r="R49" s="1"/>
      <c r="S49" s="1"/>
      <c r="T49" s="1"/>
      <c r="U49" s="1"/>
      <c r="V49" s="1"/>
      <c r="W49" s="1"/>
      <c r="X49" s="1"/>
      <c r="Y49" s="1"/>
    </row>
    <row r="50" spans="1:25" x14ac:dyDescent="0.2">
      <c r="A50" s="1" t="s">
        <v>60</v>
      </c>
      <c r="B50" s="1"/>
      <c r="C50" s="1"/>
      <c r="D50" s="1"/>
      <c r="E50" s="1"/>
      <c r="F50" s="1"/>
      <c r="G50" s="1"/>
      <c r="H50" s="1"/>
      <c r="I50" s="1"/>
      <c r="J50" s="1"/>
      <c r="K50" s="1"/>
      <c r="L50" s="1"/>
      <c r="M50" s="1"/>
      <c r="N50" s="1"/>
      <c r="O50" s="1"/>
      <c r="P50" s="1"/>
      <c r="Q50" s="1"/>
      <c r="R50" s="1"/>
      <c r="S50" s="1"/>
      <c r="T50" s="1"/>
      <c r="U50" s="1"/>
      <c r="V50" s="1"/>
      <c r="W50" s="1"/>
      <c r="X50" s="1"/>
      <c r="Y50" s="1"/>
    </row>
    <row r="51" spans="1:25" x14ac:dyDescent="0.2">
      <c r="A51" s="1"/>
      <c r="D51" s="1"/>
      <c r="E51" s="1"/>
      <c r="F51" s="1"/>
      <c r="G51" s="1"/>
      <c r="H51" s="1"/>
      <c r="I51" s="19" t="s">
        <v>20</v>
      </c>
      <c r="K51" s="1"/>
      <c r="L51" s="1"/>
      <c r="M51" s="1"/>
      <c r="N51" s="1"/>
      <c r="O51" s="1"/>
      <c r="P51" s="1"/>
      <c r="Q51" s="1"/>
      <c r="R51" s="1"/>
      <c r="S51" s="1"/>
      <c r="T51" s="1"/>
      <c r="U51" s="1"/>
      <c r="V51" s="1"/>
      <c r="W51" s="1"/>
      <c r="X51" s="1"/>
      <c r="Y51" s="1"/>
    </row>
    <row r="52" spans="1:25" ht="25.5" x14ac:dyDescent="0.2">
      <c r="A52" s="24" t="s">
        <v>12</v>
      </c>
      <c r="B52" s="25" t="s">
        <v>15</v>
      </c>
      <c r="C52" s="26" t="s">
        <v>36</v>
      </c>
      <c r="D52" s="27"/>
      <c r="E52" s="13" t="s">
        <v>16</v>
      </c>
      <c r="G52" s="1"/>
      <c r="H52" s="1"/>
      <c r="J52" s="1"/>
      <c r="K52" s="1"/>
      <c r="L52" s="1"/>
      <c r="M52" s="1"/>
      <c r="N52" s="1"/>
      <c r="O52" s="1"/>
      <c r="P52" s="1"/>
      <c r="Q52" s="1"/>
      <c r="R52" s="1"/>
      <c r="S52" s="1"/>
      <c r="T52" s="1"/>
      <c r="U52" s="1"/>
      <c r="V52" s="1"/>
      <c r="W52" s="1"/>
      <c r="X52" s="1"/>
      <c r="Y52" s="1"/>
    </row>
    <row r="53" spans="1:25" x14ac:dyDescent="0.2">
      <c r="A53" s="2">
        <v>1</v>
      </c>
      <c r="B53" s="2">
        <v>120</v>
      </c>
      <c r="C53" s="2" t="s">
        <v>13</v>
      </c>
      <c r="D53" s="2">
        <v>70</v>
      </c>
      <c r="E53" s="2">
        <f t="shared" ref="E53:E62" si="1">$D$53-$D$54*A53</f>
        <v>67</v>
      </c>
      <c r="G53" s="1"/>
      <c r="H53" s="1"/>
      <c r="I53" s="1"/>
      <c r="J53" s="1"/>
      <c r="K53" s="1"/>
      <c r="L53" s="1"/>
      <c r="M53" s="1"/>
      <c r="N53" s="1"/>
      <c r="O53" s="1"/>
      <c r="P53" s="1"/>
      <c r="Q53" s="1"/>
      <c r="R53" s="1"/>
      <c r="S53" s="1"/>
      <c r="T53" s="1"/>
      <c r="U53" s="1"/>
      <c r="V53" s="1"/>
      <c r="W53" s="1"/>
      <c r="X53" s="1"/>
      <c r="Y53" s="1"/>
    </row>
    <row r="54" spans="1:25" x14ac:dyDescent="0.2">
      <c r="A54" s="2">
        <f>A53+1</f>
        <v>2</v>
      </c>
      <c r="B54" s="2">
        <v>100</v>
      </c>
      <c r="C54" s="2" t="s">
        <v>14</v>
      </c>
      <c r="D54" s="2">
        <v>3</v>
      </c>
      <c r="E54" s="2">
        <f t="shared" si="1"/>
        <v>64</v>
      </c>
      <c r="G54" s="1"/>
      <c r="H54" s="1"/>
      <c r="I54" s="1"/>
      <c r="J54" s="1"/>
      <c r="K54" s="1"/>
      <c r="L54" s="1"/>
      <c r="M54" s="1"/>
      <c r="N54" s="1"/>
      <c r="O54" s="1"/>
      <c r="P54" s="1"/>
      <c r="Q54" s="1"/>
      <c r="R54" s="1"/>
      <c r="S54" s="1"/>
      <c r="T54" s="1"/>
      <c r="U54" s="1"/>
      <c r="V54" s="1"/>
      <c r="W54" s="1"/>
      <c r="X54" s="1"/>
      <c r="Y54" s="1"/>
    </row>
    <row r="55" spans="1:25" x14ac:dyDescent="0.2">
      <c r="A55" s="2">
        <f t="shared" ref="A55:A62" si="2">A54+1</f>
        <v>3</v>
      </c>
      <c r="B55" s="2">
        <v>102</v>
      </c>
      <c r="C55" s="21"/>
      <c r="D55" s="2"/>
      <c r="E55" s="2">
        <f t="shared" si="1"/>
        <v>61</v>
      </c>
      <c r="G55" s="1"/>
      <c r="H55" s="1"/>
      <c r="I55" s="1"/>
      <c r="J55" s="1"/>
      <c r="K55" s="1"/>
      <c r="L55" s="1"/>
      <c r="M55" s="1"/>
      <c r="N55" s="1"/>
      <c r="O55" s="1"/>
      <c r="P55" s="1"/>
      <c r="Q55" s="1"/>
      <c r="R55" s="1"/>
      <c r="S55" s="1"/>
      <c r="T55" s="1"/>
      <c r="U55" s="1"/>
      <c r="V55" s="1"/>
      <c r="W55" s="1"/>
      <c r="X55" s="1"/>
      <c r="Y55" s="1"/>
    </row>
    <row r="56" spans="1:25" x14ac:dyDescent="0.2">
      <c r="A56" s="2">
        <f t="shared" si="2"/>
        <v>4</v>
      </c>
      <c r="B56" s="2">
        <v>90</v>
      </c>
      <c r="C56" s="21"/>
      <c r="D56" s="2"/>
      <c r="E56" s="2">
        <f t="shared" si="1"/>
        <v>58</v>
      </c>
      <c r="G56" s="1"/>
      <c r="H56" s="1"/>
      <c r="I56" s="1"/>
      <c r="J56" s="1"/>
      <c r="K56" s="1"/>
      <c r="L56" s="1"/>
      <c r="M56" s="1"/>
      <c r="N56" s="1"/>
      <c r="O56" s="1"/>
      <c r="P56" s="1"/>
      <c r="Q56" s="1"/>
      <c r="R56" s="1"/>
      <c r="S56" s="1"/>
      <c r="T56" s="1"/>
      <c r="U56" s="1"/>
      <c r="V56" s="1"/>
      <c r="W56" s="1"/>
      <c r="X56" s="1"/>
      <c r="Y56" s="1"/>
    </row>
    <row r="57" spans="1:25" x14ac:dyDescent="0.2">
      <c r="A57" s="2">
        <f t="shared" si="2"/>
        <v>5</v>
      </c>
      <c r="B57" s="2">
        <v>70</v>
      </c>
      <c r="C57" s="21"/>
      <c r="D57" s="2"/>
      <c r="E57" s="2">
        <f t="shared" si="1"/>
        <v>55</v>
      </c>
      <c r="G57" s="1"/>
      <c r="H57" s="1"/>
      <c r="I57" s="1"/>
      <c r="J57" s="1"/>
      <c r="K57" s="1"/>
      <c r="L57" s="1"/>
      <c r="M57" s="1"/>
      <c r="N57" s="1"/>
      <c r="O57" s="1"/>
      <c r="P57" s="1"/>
      <c r="Q57" s="1"/>
      <c r="R57" s="1"/>
      <c r="S57" s="1"/>
      <c r="T57" s="1"/>
      <c r="U57" s="1"/>
      <c r="V57" s="1"/>
      <c r="W57" s="1"/>
      <c r="X57" s="1"/>
      <c r="Y57" s="1"/>
    </row>
    <row r="58" spans="1:25" x14ac:dyDescent="0.2">
      <c r="A58" s="2">
        <f t="shared" si="2"/>
        <v>6</v>
      </c>
      <c r="B58" s="2">
        <v>77</v>
      </c>
      <c r="C58" s="21"/>
      <c r="D58" s="2"/>
      <c r="E58" s="2">
        <f t="shared" si="1"/>
        <v>52</v>
      </c>
      <c r="G58" s="1"/>
      <c r="H58" s="1"/>
      <c r="I58" s="1"/>
      <c r="J58" s="1"/>
      <c r="K58" s="1"/>
      <c r="L58" s="1"/>
      <c r="M58" s="1"/>
      <c r="N58" s="1"/>
      <c r="O58" s="1"/>
      <c r="P58" s="1"/>
      <c r="Q58" s="1"/>
      <c r="R58" s="1"/>
      <c r="S58" s="1"/>
      <c r="T58" s="1"/>
      <c r="U58" s="1"/>
      <c r="V58" s="1"/>
      <c r="W58" s="1"/>
      <c r="X58" s="1"/>
      <c r="Y58" s="1"/>
    </row>
    <row r="59" spans="1:25" x14ac:dyDescent="0.2">
      <c r="A59" s="2">
        <f t="shared" si="2"/>
        <v>7</v>
      </c>
      <c r="B59" s="2">
        <v>64</v>
      </c>
      <c r="C59" s="21"/>
      <c r="D59" s="2"/>
      <c r="E59" s="2">
        <f t="shared" si="1"/>
        <v>49</v>
      </c>
      <c r="G59" s="1"/>
      <c r="H59" s="1"/>
      <c r="I59" s="1"/>
      <c r="J59" s="1"/>
      <c r="K59" s="1"/>
      <c r="L59" s="1"/>
      <c r="M59" s="1"/>
      <c r="N59" s="1"/>
      <c r="O59" s="1"/>
      <c r="P59" s="1"/>
      <c r="Q59" s="1"/>
      <c r="R59" s="1"/>
      <c r="S59" s="1"/>
      <c r="T59" s="1"/>
      <c r="U59" s="1"/>
      <c r="V59" s="1"/>
      <c r="W59" s="1"/>
      <c r="X59" s="1"/>
      <c r="Y59" s="1"/>
    </row>
    <row r="60" spans="1:25" x14ac:dyDescent="0.2">
      <c r="A60" s="2">
        <f t="shared" si="2"/>
        <v>8</v>
      </c>
      <c r="B60" s="2">
        <v>38</v>
      </c>
      <c r="C60" s="21"/>
      <c r="D60" s="21"/>
      <c r="E60" s="2">
        <f t="shared" si="1"/>
        <v>46</v>
      </c>
    </row>
    <row r="61" spans="1:25" x14ac:dyDescent="0.2">
      <c r="A61" s="2">
        <f t="shared" si="2"/>
        <v>9</v>
      </c>
      <c r="B61" s="2">
        <v>50</v>
      </c>
      <c r="C61" s="21"/>
      <c r="D61" s="21"/>
      <c r="E61" s="2">
        <f t="shared" si="1"/>
        <v>43</v>
      </c>
    </row>
    <row r="62" spans="1:25" x14ac:dyDescent="0.2">
      <c r="A62" s="2">
        <f t="shared" si="2"/>
        <v>10</v>
      </c>
      <c r="B62" s="2">
        <v>42</v>
      </c>
      <c r="C62" s="21"/>
      <c r="D62" s="21"/>
      <c r="E62" s="2">
        <f t="shared" si="1"/>
        <v>40</v>
      </c>
    </row>
    <row r="63" spans="1:25" x14ac:dyDescent="0.2">
      <c r="B63" s="21"/>
      <c r="C63" s="21"/>
      <c r="D63" s="21"/>
      <c r="E63" s="21"/>
      <c r="F63" s="21"/>
    </row>
    <row r="64" spans="1:25" x14ac:dyDescent="0.2">
      <c r="B64" s="21"/>
      <c r="C64" s="21"/>
      <c r="D64" s="21"/>
      <c r="E64" s="21"/>
      <c r="F64" s="21"/>
    </row>
    <row r="69" spans="1:9" x14ac:dyDescent="0.2">
      <c r="A69" s="1" t="s">
        <v>30</v>
      </c>
    </row>
    <row r="71" spans="1:9" x14ac:dyDescent="0.2">
      <c r="I71" s="19" t="s">
        <v>21</v>
      </c>
    </row>
    <row r="72" spans="1:9" ht="25.5" x14ac:dyDescent="0.2">
      <c r="A72" s="24" t="s">
        <v>12</v>
      </c>
      <c r="B72" s="25" t="s">
        <v>15</v>
      </c>
      <c r="C72" s="26" t="s">
        <v>36</v>
      </c>
      <c r="D72" s="27"/>
      <c r="E72" s="13" t="s">
        <v>16</v>
      </c>
    </row>
    <row r="73" spans="1:9" x14ac:dyDescent="0.2">
      <c r="A73" s="2">
        <v>1</v>
      </c>
      <c r="B73" s="2">
        <v>120</v>
      </c>
      <c r="C73" s="2" t="s">
        <v>13</v>
      </c>
      <c r="D73" s="2">
        <v>100</v>
      </c>
      <c r="E73" s="2">
        <f t="shared" ref="E73:E82" si="3">$D$73-$D$74*A73</f>
        <v>95</v>
      </c>
    </row>
    <row r="74" spans="1:9" x14ac:dyDescent="0.2">
      <c r="A74" s="2">
        <f>A73+1</f>
        <v>2</v>
      </c>
      <c r="B74" s="2">
        <v>100</v>
      </c>
      <c r="C74" s="2" t="s">
        <v>14</v>
      </c>
      <c r="D74" s="2">
        <v>5</v>
      </c>
      <c r="E74" s="2">
        <f t="shared" si="3"/>
        <v>90</v>
      </c>
    </row>
    <row r="75" spans="1:9" x14ac:dyDescent="0.2">
      <c r="A75" s="2">
        <f t="shared" ref="A75:A82" si="4">A74+1</f>
        <v>3</v>
      </c>
      <c r="B75" s="2">
        <v>102</v>
      </c>
      <c r="C75" s="21"/>
      <c r="D75" s="2"/>
      <c r="E75" s="2">
        <f t="shared" si="3"/>
        <v>85</v>
      </c>
    </row>
    <row r="76" spans="1:9" x14ac:dyDescent="0.2">
      <c r="A76" s="2">
        <f t="shared" si="4"/>
        <v>4</v>
      </c>
      <c r="B76" s="2">
        <v>90</v>
      </c>
      <c r="C76" s="21"/>
      <c r="D76" s="2"/>
      <c r="E76" s="2">
        <f t="shared" si="3"/>
        <v>80</v>
      </c>
    </row>
    <row r="77" spans="1:9" x14ac:dyDescent="0.2">
      <c r="A77" s="2">
        <f t="shared" si="4"/>
        <v>5</v>
      </c>
      <c r="B77" s="2">
        <v>70</v>
      </c>
      <c r="C77" s="21"/>
      <c r="D77" s="2"/>
      <c r="E77" s="2">
        <f t="shared" si="3"/>
        <v>75</v>
      </c>
    </row>
    <row r="78" spans="1:9" x14ac:dyDescent="0.2">
      <c r="A78" s="2">
        <f t="shared" si="4"/>
        <v>6</v>
      </c>
      <c r="B78" s="2">
        <v>77</v>
      </c>
      <c r="C78" s="21"/>
      <c r="D78" s="2"/>
      <c r="E78" s="2">
        <f t="shared" si="3"/>
        <v>70</v>
      </c>
    </row>
    <row r="79" spans="1:9" x14ac:dyDescent="0.2">
      <c r="A79" s="2">
        <f t="shared" si="4"/>
        <v>7</v>
      </c>
      <c r="B79" s="2">
        <v>64</v>
      </c>
      <c r="C79" s="21"/>
      <c r="D79" s="2"/>
      <c r="E79" s="2">
        <f t="shared" si="3"/>
        <v>65</v>
      </c>
    </row>
    <row r="80" spans="1:9" x14ac:dyDescent="0.2">
      <c r="A80" s="2">
        <f t="shared" si="4"/>
        <v>8</v>
      </c>
      <c r="B80" s="2">
        <v>38</v>
      </c>
      <c r="C80" s="21"/>
      <c r="D80" s="21"/>
      <c r="E80" s="2">
        <f t="shared" si="3"/>
        <v>60</v>
      </c>
    </row>
    <row r="81" spans="1:7" x14ac:dyDescent="0.2">
      <c r="A81" s="2">
        <f t="shared" si="4"/>
        <v>9</v>
      </c>
      <c r="B81" s="2">
        <v>50</v>
      </c>
      <c r="C81" s="21"/>
      <c r="D81" s="21"/>
      <c r="E81" s="2">
        <f t="shared" si="3"/>
        <v>55</v>
      </c>
    </row>
    <row r="82" spans="1:7" x14ac:dyDescent="0.2">
      <c r="A82" s="2">
        <f t="shared" si="4"/>
        <v>10</v>
      </c>
      <c r="B82" s="2">
        <v>42</v>
      </c>
      <c r="C82" s="21"/>
      <c r="D82" s="21"/>
      <c r="E82" s="2">
        <f t="shared" si="3"/>
        <v>50</v>
      </c>
    </row>
    <row r="88" spans="1:7" x14ac:dyDescent="0.2">
      <c r="A88" s="1" t="s">
        <v>31</v>
      </c>
    </row>
    <row r="89" spans="1:7" x14ac:dyDescent="0.2">
      <c r="A89" s="1" t="s">
        <v>61</v>
      </c>
    </row>
    <row r="90" spans="1:7" x14ac:dyDescent="0.2">
      <c r="A90" s="1" t="s">
        <v>62</v>
      </c>
    </row>
    <row r="92" spans="1:7" ht="38.25" x14ac:dyDescent="0.2">
      <c r="A92" s="24" t="s">
        <v>12</v>
      </c>
      <c r="B92" s="25" t="s">
        <v>15</v>
      </c>
      <c r="C92" s="26" t="s">
        <v>36</v>
      </c>
      <c r="D92" s="27"/>
      <c r="E92" s="25" t="s">
        <v>16</v>
      </c>
      <c r="F92" s="25" t="s">
        <v>35</v>
      </c>
      <c r="G92" s="13" t="s">
        <v>17</v>
      </c>
    </row>
    <row r="93" spans="1:7" x14ac:dyDescent="0.2">
      <c r="A93" s="2">
        <v>1</v>
      </c>
      <c r="B93" s="2">
        <v>120</v>
      </c>
      <c r="C93" s="2" t="s">
        <v>13</v>
      </c>
      <c r="D93" s="2">
        <v>100</v>
      </c>
      <c r="E93" s="2">
        <f t="shared" ref="E93:E102" si="5">$D$93-$D$94*A93</f>
        <v>95</v>
      </c>
      <c r="F93" s="21">
        <f>(B93-E93)^2</f>
        <v>625</v>
      </c>
      <c r="G93" s="21">
        <f>SUM(F93:F102)</f>
        <v>1762</v>
      </c>
    </row>
    <row r="94" spans="1:7" x14ac:dyDescent="0.2">
      <c r="A94" s="2">
        <f>A93+1</f>
        <v>2</v>
      </c>
      <c r="B94" s="2">
        <v>100</v>
      </c>
      <c r="C94" s="2" t="s">
        <v>14</v>
      </c>
      <c r="D94" s="2">
        <v>5</v>
      </c>
      <c r="E94" s="2">
        <f t="shared" si="5"/>
        <v>90</v>
      </c>
      <c r="F94" s="21">
        <f t="shared" ref="F94:F102" si="6">(B94-E94)^2</f>
        <v>100</v>
      </c>
    </row>
    <row r="95" spans="1:7" x14ac:dyDescent="0.2">
      <c r="A95" s="2">
        <f t="shared" ref="A95:A102" si="7">A94+1</f>
        <v>3</v>
      </c>
      <c r="B95" s="2">
        <v>102</v>
      </c>
      <c r="C95" s="21"/>
      <c r="D95" s="2"/>
      <c r="E95" s="2">
        <f t="shared" si="5"/>
        <v>85</v>
      </c>
      <c r="F95" s="21">
        <f t="shared" si="6"/>
        <v>289</v>
      </c>
    </row>
    <row r="96" spans="1:7" x14ac:dyDescent="0.2">
      <c r="A96" s="2">
        <f t="shared" si="7"/>
        <v>4</v>
      </c>
      <c r="B96" s="2">
        <v>90</v>
      </c>
      <c r="C96" s="21"/>
      <c r="D96" s="2"/>
      <c r="E96" s="2">
        <f t="shared" si="5"/>
        <v>80</v>
      </c>
      <c r="F96" s="21">
        <f t="shared" si="6"/>
        <v>100</v>
      </c>
    </row>
    <row r="97" spans="1:9" x14ac:dyDescent="0.2">
      <c r="A97" s="2">
        <f t="shared" si="7"/>
        <v>5</v>
      </c>
      <c r="B97" s="2">
        <v>70</v>
      </c>
      <c r="C97" s="21"/>
      <c r="D97" s="2"/>
      <c r="E97" s="2">
        <f t="shared" si="5"/>
        <v>75</v>
      </c>
      <c r="F97" s="21">
        <f t="shared" si="6"/>
        <v>25</v>
      </c>
    </row>
    <row r="98" spans="1:9" x14ac:dyDescent="0.2">
      <c r="A98" s="2">
        <f t="shared" si="7"/>
        <v>6</v>
      </c>
      <c r="B98" s="2">
        <v>77</v>
      </c>
      <c r="C98" s="21"/>
      <c r="D98" s="2"/>
      <c r="E98" s="2">
        <f t="shared" si="5"/>
        <v>70</v>
      </c>
      <c r="F98" s="21">
        <f t="shared" si="6"/>
        <v>49</v>
      </c>
    </row>
    <row r="99" spans="1:9" x14ac:dyDescent="0.2">
      <c r="A99" s="2">
        <f t="shared" si="7"/>
        <v>7</v>
      </c>
      <c r="B99" s="2">
        <v>64</v>
      </c>
      <c r="C99" s="21"/>
      <c r="D99" s="2"/>
      <c r="E99" s="2">
        <f t="shared" si="5"/>
        <v>65</v>
      </c>
      <c r="F99" s="21">
        <f t="shared" si="6"/>
        <v>1</v>
      </c>
    </row>
    <row r="100" spans="1:9" x14ac:dyDescent="0.2">
      <c r="A100" s="2">
        <f t="shared" si="7"/>
        <v>8</v>
      </c>
      <c r="B100" s="2">
        <v>38</v>
      </c>
      <c r="C100" s="21"/>
      <c r="D100" s="21"/>
      <c r="E100" s="2">
        <f t="shared" si="5"/>
        <v>60</v>
      </c>
      <c r="F100" s="21">
        <f t="shared" si="6"/>
        <v>484</v>
      </c>
    </row>
    <row r="101" spans="1:9" x14ac:dyDescent="0.2">
      <c r="A101" s="2">
        <f t="shared" si="7"/>
        <v>9</v>
      </c>
      <c r="B101" s="2">
        <v>50</v>
      </c>
      <c r="C101" s="21"/>
      <c r="D101" s="21"/>
      <c r="E101" s="2">
        <f t="shared" si="5"/>
        <v>55</v>
      </c>
      <c r="F101" s="21">
        <f t="shared" si="6"/>
        <v>25</v>
      </c>
    </row>
    <row r="102" spans="1:9" x14ac:dyDescent="0.2">
      <c r="A102" s="2">
        <f t="shared" si="7"/>
        <v>10</v>
      </c>
      <c r="B102" s="2">
        <v>42</v>
      </c>
      <c r="C102" s="21"/>
      <c r="D102" s="21"/>
      <c r="E102" s="2">
        <f t="shared" si="5"/>
        <v>50</v>
      </c>
      <c r="F102" s="21">
        <f t="shared" si="6"/>
        <v>64</v>
      </c>
    </row>
    <row r="106" spans="1:9" x14ac:dyDescent="0.2">
      <c r="A106" s="1" t="s">
        <v>32</v>
      </c>
    </row>
    <row r="107" spans="1:9" x14ac:dyDescent="0.2">
      <c r="A107" s="1" t="s">
        <v>63</v>
      </c>
    </row>
    <row r="108" spans="1:9" x14ac:dyDescent="0.2">
      <c r="A108" s="1" t="s">
        <v>64</v>
      </c>
    </row>
    <row r="109" spans="1:9" x14ac:dyDescent="0.2">
      <c r="A109" t="s">
        <v>22</v>
      </c>
    </row>
    <row r="111" spans="1:9" x14ac:dyDescent="0.2">
      <c r="I111" s="19" t="s">
        <v>23</v>
      </c>
    </row>
    <row r="112" spans="1:9" ht="38.25" x14ac:dyDescent="0.2">
      <c r="A112" s="24" t="s">
        <v>12</v>
      </c>
      <c r="B112" s="25" t="s">
        <v>15</v>
      </c>
      <c r="C112" s="26" t="s">
        <v>36</v>
      </c>
      <c r="D112" s="27"/>
      <c r="E112" s="25" t="s">
        <v>16</v>
      </c>
      <c r="F112" s="25" t="s">
        <v>35</v>
      </c>
      <c r="G112" s="13" t="s">
        <v>17</v>
      </c>
    </row>
    <row r="113" spans="1:7" x14ac:dyDescent="0.2">
      <c r="A113" s="2">
        <v>1</v>
      </c>
      <c r="B113" s="2">
        <v>120</v>
      </c>
      <c r="C113" s="2" t="s">
        <v>13</v>
      </c>
      <c r="D113" s="18">
        <v>123.39999539741889</v>
      </c>
      <c r="E113" s="22">
        <f t="shared" ref="E113:E122" si="8">$D$113-$D$114*A113</f>
        <v>114.65454067989717</v>
      </c>
      <c r="F113" s="23">
        <f>(B113-E113)^2</f>
        <v>28.573935342874243</v>
      </c>
      <c r="G113" s="18">
        <f>SUM(F113:F122)</f>
        <v>526.25454545485616</v>
      </c>
    </row>
    <row r="114" spans="1:7" x14ac:dyDescent="0.2">
      <c r="A114" s="2">
        <f>A113+1</f>
        <v>2</v>
      </c>
      <c r="B114" s="2">
        <v>100</v>
      </c>
      <c r="C114" s="2" t="s">
        <v>14</v>
      </c>
      <c r="D114" s="18">
        <v>8.7454547175217208</v>
      </c>
      <c r="E114" s="22">
        <f t="shared" si="8"/>
        <v>105.90908596237546</v>
      </c>
      <c r="F114" s="23">
        <f t="shared" ref="F114:F122" si="9">(B114-E114)^2</f>
        <v>34.917296910742678</v>
      </c>
      <c r="G114" s="21"/>
    </row>
    <row r="115" spans="1:7" x14ac:dyDescent="0.2">
      <c r="A115" s="2">
        <f t="shared" ref="A115:A122" si="10">A114+1</f>
        <v>3</v>
      </c>
      <c r="B115" s="2">
        <v>102</v>
      </c>
      <c r="C115" s="21"/>
      <c r="D115" s="2"/>
      <c r="E115" s="22">
        <f t="shared" si="8"/>
        <v>97.163631244853732</v>
      </c>
      <c r="F115" s="23">
        <f t="shared" si="9"/>
        <v>23.390462735755058</v>
      </c>
      <c r="G115" s="21"/>
    </row>
    <row r="116" spans="1:7" x14ac:dyDescent="0.2">
      <c r="A116" s="2">
        <f t="shared" si="10"/>
        <v>4</v>
      </c>
      <c r="B116" s="2">
        <v>90</v>
      </c>
      <c r="C116" s="21"/>
      <c r="D116" s="2"/>
      <c r="E116" s="22">
        <f t="shared" si="8"/>
        <v>88.418176527332008</v>
      </c>
      <c r="F116" s="23">
        <f t="shared" si="9"/>
        <v>2.502165498683425</v>
      </c>
      <c r="G116" s="21"/>
    </row>
    <row r="117" spans="1:7" x14ac:dyDescent="0.2">
      <c r="A117" s="2">
        <f t="shared" si="10"/>
        <v>5</v>
      </c>
      <c r="B117" s="2">
        <v>70</v>
      </c>
      <c r="C117" s="21"/>
      <c r="D117" s="2"/>
      <c r="E117" s="22">
        <f t="shared" si="8"/>
        <v>79.672721809810284</v>
      </c>
      <c r="F117" s="23">
        <f t="shared" si="9"/>
        <v>93.561547209979537</v>
      </c>
      <c r="G117" s="21"/>
    </row>
    <row r="118" spans="1:7" x14ac:dyDescent="0.2">
      <c r="A118" s="2">
        <f t="shared" si="10"/>
        <v>6</v>
      </c>
      <c r="B118" s="2">
        <v>77</v>
      </c>
      <c r="C118" s="21"/>
      <c r="D118" s="2"/>
      <c r="E118" s="22">
        <f t="shared" si="8"/>
        <v>70.92726709228856</v>
      </c>
      <c r="F118" s="23">
        <f t="shared" si="9"/>
        <v>36.878084968401446</v>
      </c>
      <c r="G118" s="21"/>
    </row>
    <row r="119" spans="1:7" x14ac:dyDescent="0.2">
      <c r="A119" s="2">
        <f t="shared" si="10"/>
        <v>7</v>
      </c>
      <c r="B119" s="2">
        <v>64</v>
      </c>
      <c r="C119" s="21"/>
      <c r="D119" s="2"/>
      <c r="E119" s="22">
        <f t="shared" si="8"/>
        <v>62.181812374766849</v>
      </c>
      <c r="F119" s="23">
        <f t="shared" si="9"/>
        <v>3.3058062405509636</v>
      </c>
      <c r="G119" s="21"/>
    </row>
    <row r="120" spans="1:7" x14ac:dyDescent="0.2">
      <c r="A120" s="2">
        <f t="shared" si="10"/>
        <v>8</v>
      </c>
      <c r="B120" s="2">
        <v>38</v>
      </c>
      <c r="C120" s="21"/>
      <c r="D120" s="21"/>
      <c r="E120" s="22">
        <f t="shared" si="8"/>
        <v>53.436357657245125</v>
      </c>
      <c r="F120" s="23">
        <f t="shared" si="9"/>
        <v>238.28113772239021</v>
      </c>
      <c r="G120" s="21"/>
    </row>
    <row r="121" spans="1:7" x14ac:dyDescent="0.2">
      <c r="A121" s="2">
        <f t="shared" si="10"/>
        <v>9</v>
      </c>
      <c r="B121" s="2">
        <v>50</v>
      </c>
      <c r="C121" s="21"/>
      <c r="D121" s="21"/>
      <c r="E121" s="22">
        <f t="shared" si="8"/>
        <v>44.690902939723401</v>
      </c>
      <c r="F121" s="23">
        <f t="shared" si="9"/>
        <v>28.186511595437629</v>
      </c>
      <c r="G121" s="21"/>
    </row>
    <row r="122" spans="1:7" x14ac:dyDescent="0.2">
      <c r="A122" s="2">
        <f t="shared" si="10"/>
        <v>10</v>
      </c>
      <c r="B122" s="2">
        <v>42</v>
      </c>
      <c r="C122" s="21"/>
      <c r="D122" s="21"/>
      <c r="E122" s="22">
        <f t="shared" si="8"/>
        <v>35.945448222201676</v>
      </c>
      <c r="F122" s="23">
        <f t="shared" si="9"/>
        <v>36.657597230040842</v>
      </c>
      <c r="G122" s="21"/>
    </row>
    <row r="127" spans="1:7" x14ac:dyDescent="0.2">
      <c r="A127" s="1" t="s">
        <v>33</v>
      </c>
    </row>
    <row r="128" spans="1:7" x14ac:dyDescent="0.2">
      <c r="A128" s="1" t="s">
        <v>25</v>
      </c>
    </row>
    <row r="129" spans="1:10" x14ac:dyDescent="0.2">
      <c r="A129" s="1" t="s">
        <v>24</v>
      </c>
    </row>
    <row r="130" spans="1:10" x14ac:dyDescent="0.2">
      <c r="A130" s="1" t="s">
        <v>26</v>
      </c>
    </row>
    <row r="132" spans="1:10" x14ac:dyDescent="0.2">
      <c r="A132" s="1" t="s">
        <v>34</v>
      </c>
    </row>
    <row r="133" spans="1:10" x14ac:dyDescent="0.2">
      <c r="A133" s="1" t="s">
        <v>42</v>
      </c>
    </row>
    <row r="134" spans="1:10" x14ac:dyDescent="0.2">
      <c r="A134" s="1" t="s">
        <v>38</v>
      </c>
    </row>
    <row r="135" spans="1:10" x14ac:dyDescent="0.2">
      <c r="A135" s="1" t="s">
        <v>40</v>
      </c>
    </row>
    <row r="136" spans="1:10" x14ac:dyDescent="0.2">
      <c r="A136" s="1" t="s">
        <v>41</v>
      </c>
    </row>
    <row r="138" spans="1:10" ht="39.75" customHeight="1" x14ac:dyDescent="0.2">
      <c r="A138" s="24" t="s">
        <v>12</v>
      </c>
      <c r="B138" s="25" t="s">
        <v>15</v>
      </c>
      <c r="C138" s="26" t="s">
        <v>36</v>
      </c>
      <c r="D138" s="27"/>
      <c r="E138" s="25" t="s">
        <v>16</v>
      </c>
      <c r="F138" s="25" t="s">
        <v>35</v>
      </c>
      <c r="G138" s="25" t="s">
        <v>17</v>
      </c>
      <c r="H138" s="25" t="s">
        <v>37</v>
      </c>
      <c r="I138" s="28" t="s">
        <v>39</v>
      </c>
      <c r="J138" s="28" t="s">
        <v>1</v>
      </c>
    </row>
    <row r="139" spans="1:10" x14ac:dyDescent="0.2">
      <c r="A139" s="2">
        <v>1</v>
      </c>
      <c r="B139" s="2">
        <v>120</v>
      </c>
      <c r="C139" s="2" t="s">
        <v>13</v>
      </c>
      <c r="D139" s="18">
        <v>123.39999539741889</v>
      </c>
      <c r="E139" s="22">
        <f t="shared" ref="E139:E148" si="11">$D$113-$D$114*A139</f>
        <v>114.65454067989717</v>
      </c>
      <c r="F139" s="23">
        <f>(B139-E139)^2</f>
        <v>28.573935342874243</v>
      </c>
      <c r="G139" s="18">
        <f>SUM(F139:F148)</f>
        <v>526.25454545485616</v>
      </c>
      <c r="H139" s="18">
        <f>VAR(B139:B148)</f>
        <v>759.56666666666649</v>
      </c>
      <c r="I139" s="7">
        <f>1-(G139/J139)/H139</f>
        <v>0.92301830788682782</v>
      </c>
      <c r="J139" s="21">
        <v>9</v>
      </c>
    </row>
    <row r="140" spans="1:10" x14ac:dyDescent="0.2">
      <c r="A140" s="2">
        <f>A139+1</f>
        <v>2</v>
      </c>
      <c r="B140" s="2">
        <v>100</v>
      </c>
      <c r="C140" s="2" t="s">
        <v>14</v>
      </c>
      <c r="D140" s="18">
        <v>8.7454547175217208</v>
      </c>
      <c r="E140" s="22">
        <f t="shared" si="11"/>
        <v>105.90908596237546</v>
      </c>
      <c r="F140" s="23">
        <f t="shared" ref="F140:F148" si="12">(B140-E140)^2</f>
        <v>34.917296910742678</v>
      </c>
      <c r="G140" s="21"/>
    </row>
    <row r="141" spans="1:10" x14ac:dyDescent="0.2">
      <c r="A141" s="2">
        <f t="shared" ref="A141:A148" si="13">A140+1</f>
        <v>3</v>
      </c>
      <c r="B141" s="2">
        <v>102</v>
      </c>
      <c r="C141" s="21"/>
      <c r="D141" s="2"/>
      <c r="E141" s="22">
        <f t="shared" si="11"/>
        <v>97.163631244853732</v>
      </c>
      <c r="F141" s="23">
        <f t="shared" si="12"/>
        <v>23.390462735755058</v>
      </c>
      <c r="G141" s="21"/>
    </row>
    <row r="142" spans="1:10" x14ac:dyDescent="0.2">
      <c r="A142" s="2">
        <f t="shared" si="13"/>
        <v>4</v>
      </c>
      <c r="B142" s="2">
        <v>90</v>
      </c>
      <c r="C142" s="21"/>
      <c r="D142" s="2"/>
      <c r="E142" s="22">
        <f t="shared" si="11"/>
        <v>88.418176527332008</v>
      </c>
      <c r="F142" s="23">
        <f t="shared" si="12"/>
        <v>2.502165498683425</v>
      </c>
      <c r="G142" s="21"/>
    </row>
    <row r="143" spans="1:10" x14ac:dyDescent="0.2">
      <c r="A143" s="2">
        <f t="shared" si="13"/>
        <v>5</v>
      </c>
      <c r="B143" s="2">
        <v>70</v>
      </c>
      <c r="C143" s="21"/>
      <c r="D143" s="2"/>
      <c r="E143" s="22">
        <f t="shared" si="11"/>
        <v>79.672721809810284</v>
      </c>
      <c r="F143" s="23">
        <f t="shared" si="12"/>
        <v>93.561547209979537</v>
      </c>
      <c r="G143" s="21"/>
    </row>
    <row r="144" spans="1:10" x14ac:dyDescent="0.2">
      <c r="A144" s="2">
        <f t="shared" si="13"/>
        <v>6</v>
      </c>
      <c r="B144" s="2">
        <v>77</v>
      </c>
      <c r="C144" s="21"/>
      <c r="D144" s="2"/>
      <c r="E144" s="22">
        <f t="shared" si="11"/>
        <v>70.92726709228856</v>
      </c>
      <c r="F144" s="23">
        <f t="shared" si="12"/>
        <v>36.878084968401446</v>
      </c>
      <c r="G144" s="21"/>
    </row>
    <row r="145" spans="1:7" x14ac:dyDescent="0.2">
      <c r="A145" s="2">
        <f t="shared" si="13"/>
        <v>7</v>
      </c>
      <c r="B145" s="2">
        <v>64</v>
      </c>
      <c r="C145" s="21"/>
      <c r="D145" s="2"/>
      <c r="E145" s="22">
        <f t="shared" si="11"/>
        <v>62.181812374766849</v>
      </c>
      <c r="F145" s="23">
        <f t="shared" si="12"/>
        <v>3.3058062405509636</v>
      </c>
      <c r="G145" s="21"/>
    </row>
    <row r="146" spans="1:7" x14ac:dyDescent="0.2">
      <c r="A146" s="2">
        <f t="shared" si="13"/>
        <v>8</v>
      </c>
      <c r="B146" s="2">
        <v>38</v>
      </c>
      <c r="C146" s="21"/>
      <c r="D146" s="21"/>
      <c r="E146" s="22">
        <f t="shared" si="11"/>
        <v>53.436357657245125</v>
      </c>
      <c r="F146" s="23">
        <f t="shared" si="12"/>
        <v>238.28113772239021</v>
      </c>
      <c r="G146" s="21"/>
    </row>
    <row r="147" spans="1:7" x14ac:dyDescent="0.2">
      <c r="A147" s="2">
        <f t="shared" si="13"/>
        <v>9</v>
      </c>
      <c r="B147" s="2">
        <v>50</v>
      </c>
      <c r="C147" s="21"/>
      <c r="D147" s="21"/>
      <c r="E147" s="22">
        <f t="shared" si="11"/>
        <v>44.690902939723401</v>
      </c>
      <c r="F147" s="23">
        <f t="shared" si="12"/>
        <v>28.186511595437629</v>
      </c>
      <c r="G147" s="21"/>
    </row>
    <row r="148" spans="1:7" x14ac:dyDescent="0.2">
      <c r="A148" s="2">
        <f t="shared" si="13"/>
        <v>10</v>
      </c>
      <c r="B148" s="2">
        <v>42</v>
      </c>
      <c r="C148" s="21"/>
      <c r="D148" s="21"/>
      <c r="E148" s="22">
        <f t="shared" si="11"/>
        <v>35.945448222201676</v>
      </c>
      <c r="F148" s="23">
        <f t="shared" si="12"/>
        <v>36.657597230040842</v>
      </c>
      <c r="G148" s="21"/>
    </row>
    <row r="150" spans="1:7" x14ac:dyDescent="0.2">
      <c r="A150" s="1" t="s">
        <v>49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M16" sqref="M16"/>
    </sheetView>
  </sheetViews>
  <sheetFormatPr defaultColWidth="11.7109375" defaultRowHeight="12.75" x14ac:dyDescent="0.2"/>
  <cols>
    <col min="1" max="16384" width="11.7109375" style="1"/>
  </cols>
  <sheetData>
    <row r="1" spans="1:11" x14ac:dyDescent="0.2">
      <c r="A1" s="1" t="s">
        <v>50</v>
      </c>
    </row>
    <row r="2" spans="1:11" x14ac:dyDescent="0.2">
      <c r="A2" s="1" t="s">
        <v>43</v>
      </c>
    </row>
    <row r="3" spans="1:11" x14ac:dyDescent="0.2">
      <c r="A3" s="1" t="s">
        <v>51</v>
      </c>
    </row>
    <row r="5" spans="1:11" x14ac:dyDescent="0.2">
      <c r="A5" s="1" t="s">
        <v>52</v>
      </c>
    </row>
    <row r="6" spans="1:11" x14ac:dyDescent="0.2">
      <c r="A6" s="1" t="s">
        <v>53</v>
      </c>
    </row>
    <row r="7" spans="1:11" x14ac:dyDescent="0.2">
      <c r="A7" s="11" t="s">
        <v>44</v>
      </c>
    </row>
    <row r="8" spans="1:11" ht="38.25" x14ac:dyDescent="0.2">
      <c r="A8" s="14" t="s">
        <v>0</v>
      </c>
      <c r="B8" s="20" t="s">
        <v>6</v>
      </c>
      <c r="C8" s="16" t="s">
        <v>7</v>
      </c>
      <c r="D8" s="29" t="s">
        <v>2</v>
      </c>
      <c r="E8" s="30"/>
      <c r="F8" s="20" t="s">
        <v>8</v>
      </c>
      <c r="G8" s="20" t="s">
        <v>9</v>
      </c>
      <c r="H8" s="20" t="s">
        <v>11</v>
      </c>
      <c r="I8" s="20" t="s">
        <v>10</v>
      </c>
      <c r="J8" s="20" t="s">
        <v>39</v>
      </c>
      <c r="K8" s="17" t="s">
        <v>1</v>
      </c>
    </row>
    <row r="9" spans="1:11" x14ac:dyDescent="0.2">
      <c r="A9" s="5">
        <v>1995</v>
      </c>
      <c r="B9" s="6">
        <v>0</v>
      </c>
      <c r="C9" s="6">
        <v>0</v>
      </c>
      <c r="D9" s="5"/>
      <c r="E9" s="2"/>
      <c r="F9" s="2"/>
      <c r="G9" s="2"/>
      <c r="H9" s="2"/>
      <c r="I9" s="2"/>
      <c r="J9" s="2"/>
    </row>
    <row r="10" spans="1:11" x14ac:dyDescent="0.2">
      <c r="A10" s="5">
        <v>1996</v>
      </c>
      <c r="B10" s="6">
        <v>300</v>
      </c>
      <c r="C10" s="6">
        <f>C9+B10</f>
        <v>300</v>
      </c>
      <c r="D10" s="5" t="s">
        <v>3</v>
      </c>
      <c r="E10" s="21">
        <v>0.03</v>
      </c>
      <c r="F10" s="6">
        <f>($E$10+$E$11*C9/$E$12)*($E$12-C9)</f>
        <v>9000</v>
      </c>
      <c r="G10" s="6">
        <f t="shared" ref="G10:G26" si="0">(F10-B10)^2</f>
        <v>75690000</v>
      </c>
      <c r="H10" s="6">
        <f>SUM(G10:G26)/K10</f>
        <v>76495147.695477903</v>
      </c>
      <c r="I10" s="6">
        <f>VAR(B10:B26)</f>
        <v>202657619.81617647</v>
      </c>
      <c r="J10" s="7">
        <f>1-H10/I10</f>
        <v>0.62253998756689266</v>
      </c>
      <c r="K10" s="6">
        <f>A26-A10</f>
        <v>16</v>
      </c>
    </row>
    <row r="11" spans="1:11" x14ac:dyDescent="0.2">
      <c r="A11" s="5">
        <v>1997</v>
      </c>
      <c r="B11" s="6">
        <v>863</v>
      </c>
      <c r="C11" s="6">
        <f>C10+B11</f>
        <v>1163</v>
      </c>
      <c r="D11" s="5" t="s">
        <v>4</v>
      </c>
      <c r="E11" s="21">
        <v>0.38</v>
      </c>
      <c r="F11" s="6">
        <f t="shared" ref="F11:F26" si="1">($E$10+$E$11*C10/$E$12)*($E$12-C10)</f>
        <v>9104.8859999999986</v>
      </c>
      <c r="G11" s="6">
        <f t="shared" si="0"/>
        <v>67928684.836995974</v>
      </c>
      <c r="H11" s="6"/>
      <c r="I11" s="6"/>
      <c r="J11" s="6"/>
    </row>
    <row r="12" spans="1:11" x14ac:dyDescent="0.2">
      <c r="A12" s="5">
        <v>1998</v>
      </c>
      <c r="B12" s="6">
        <v>1180</v>
      </c>
      <c r="C12" s="6">
        <f t="shared" ref="C12:C26" si="2">C11+B12</f>
        <v>2343</v>
      </c>
      <c r="D12" s="5" t="s">
        <v>45</v>
      </c>
      <c r="E12" s="6">
        <v>300000</v>
      </c>
      <c r="F12" s="6">
        <f t="shared" si="1"/>
        <v>9405.3367459333331</v>
      </c>
      <c r="G12" s="6">
        <f t="shared" si="0"/>
        <v>67656164.584001154</v>
      </c>
      <c r="H12" s="6"/>
      <c r="I12" s="6"/>
      <c r="J12" s="6"/>
    </row>
    <row r="13" spans="1:11" x14ac:dyDescent="0.2">
      <c r="A13" s="5">
        <v>1999</v>
      </c>
      <c r="B13" s="6">
        <v>2114</v>
      </c>
      <c r="C13" s="6">
        <f t="shared" si="2"/>
        <v>4457</v>
      </c>
      <c r="D13" s="5"/>
      <c r="E13" s="6"/>
      <c r="F13" s="6">
        <f t="shared" si="1"/>
        <v>9813.0964445999998</v>
      </c>
      <c r="G13" s="6">
        <f t="shared" si="0"/>
        <v>59276086.06325236</v>
      </c>
      <c r="H13" s="6"/>
      <c r="I13" s="6"/>
      <c r="J13" s="8"/>
      <c r="K13" s="3"/>
    </row>
    <row r="14" spans="1:11" x14ac:dyDescent="0.2">
      <c r="A14" s="5">
        <v>2000</v>
      </c>
      <c r="B14" s="6">
        <v>4234</v>
      </c>
      <c r="C14" s="6">
        <f t="shared" si="2"/>
        <v>8691</v>
      </c>
      <c r="D14" s="5"/>
      <c r="E14" s="6"/>
      <c r="F14" s="6">
        <f t="shared" si="1"/>
        <v>10534.787857933334</v>
      </c>
      <c r="G14" s="6">
        <f t="shared" si="0"/>
        <v>39699927.630680129</v>
      </c>
      <c r="H14" s="6"/>
      <c r="I14" s="6"/>
      <c r="J14" s="9"/>
      <c r="K14" s="3"/>
    </row>
    <row r="15" spans="1:11" x14ac:dyDescent="0.2">
      <c r="A15" s="5">
        <v>2001</v>
      </c>
      <c r="B15" s="6">
        <v>5556</v>
      </c>
      <c r="C15" s="6">
        <f t="shared" si="2"/>
        <v>14247</v>
      </c>
      <c r="D15" s="5"/>
      <c r="E15" s="6"/>
      <c r="F15" s="6">
        <f t="shared" si="1"/>
        <v>11946.1742574</v>
      </c>
      <c r="G15" s="6">
        <f t="shared" si="0"/>
        <v>40834327.039937638</v>
      </c>
      <c r="H15" s="6"/>
      <c r="I15" s="2"/>
      <c r="J15" s="2"/>
      <c r="K15" s="3"/>
    </row>
    <row r="16" spans="1:11" x14ac:dyDescent="0.2">
      <c r="A16" s="5">
        <v>2002</v>
      </c>
      <c r="B16" s="6">
        <v>9267</v>
      </c>
      <c r="C16" s="6">
        <f t="shared" si="2"/>
        <v>23514</v>
      </c>
      <c r="D16" s="5"/>
      <c r="E16" s="6"/>
      <c r="F16" s="6">
        <f t="shared" si="1"/>
        <v>13729.3457886</v>
      </c>
      <c r="G16" s="6">
        <f t="shared" si="0"/>
        <v>19912529.937036153</v>
      </c>
      <c r="H16" s="6"/>
      <c r="I16" s="6"/>
      <c r="J16" s="6"/>
      <c r="K16" s="3"/>
    </row>
    <row r="17" spans="1:11" x14ac:dyDescent="0.2">
      <c r="A17" s="5">
        <v>2003</v>
      </c>
      <c r="B17" s="6">
        <v>14786</v>
      </c>
      <c r="C17" s="6">
        <f t="shared" si="2"/>
        <v>38300</v>
      </c>
      <c r="D17" s="5"/>
      <c r="E17" s="6"/>
      <c r="F17" s="6">
        <f t="shared" si="1"/>
        <v>16529.5496184</v>
      </c>
      <c r="G17" s="6">
        <f t="shared" si="0"/>
        <v>3039965.2718227869</v>
      </c>
      <c r="H17" s="6"/>
      <c r="I17" s="6"/>
      <c r="J17" s="6"/>
      <c r="K17" s="3"/>
    </row>
    <row r="18" spans="1:11" x14ac:dyDescent="0.2">
      <c r="A18" s="5">
        <v>2004</v>
      </c>
      <c r="B18" s="6">
        <v>18852</v>
      </c>
      <c r="C18" s="6">
        <f t="shared" si="2"/>
        <v>57152</v>
      </c>
      <c r="D18" s="5"/>
      <c r="E18" s="6"/>
      <c r="F18" s="6">
        <f t="shared" si="1"/>
        <v>20546.939333333332</v>
      </c>
      <c r="G18" s="6">
        <f t="shared" si="0"/>
        <v>2872819.3436804395</v>
      </c>
      <c r="H18" s="6"/>
      <c r="I18" s="6"/>
      <c r="J18" s="6"/>
      <c r="K18" s="3"/>
    </row>
    <row r="19" spans="1:11" x14ac:dyDescent="0.2">
      <c r="A19" s="5">
        <v>2005</v>
      </c>
      <c r="B19" s="6">
        <v>23249</v>
      </c>
      <c r="C19" s="6">
        <f t="shared" si="2"/>
        <v>80401</v>
      </c>
      <c r="D19" s="5"/>
      <c r="E19" s="6"/>
      <c r="F19" s="6">
        <f t="shared" si="1"/>
        <v>24865.821934933334</v>
      </c>
      <c r="G19" s="6">
        <f t="shared" si="0"/>
        <v>2614113.1692815702</v>
      </c>
      <c r="H19" s="6"/>
      <c r="I19" s="6"/>
      <c r="J19" s="6"/>
      <c r="K19" s="3"/>
    </row>
    <row r="20" spans="1:11" x14ac:dyDescent="0.2">
      <c r="A20" s="5">
        <v>2006</v>
      </c>
      <c r="B20" s="6">
        <v>32947</v>
      </c>
      <c r="C20" s="6">
        <f t="shared" si="2"/>
        <v>113348</v>
      </c>
      <c r="D20" s="5"/>
      <c r="E20" s="6"/>
      <c r="F20" s="6">
        <f t="shared" si="1"/>
        <v>28952.210318733338</v>
      </c>
      <c r="G20" s="6">
        <f t="shared" si="0"/>
        <v>15958344.5975546</v>
      </c>
      <c r="H20" s="6"/>
      <c r="I20" s="6"/>
      <c r="J20" s="6"/>
      <c r="K20" s="3"/>
    </row>
    <row r="21" spans="1:11" x14ac:dyDescent="0.2">
      <c r="A21" s="5">
        <v>2007</v>
      </c>
      <c r="B21" s="6">
        <v>32220</v>
      </c>
      <c r="C21" s="6">
        <f t="shared" si="2"/>
        <v>145568</v>
      </c>
      <c r="D21" s="5"/>
      <c r="E21" s="6"/>
      <c r="F21" s="6">
        <f t="shared" si="1"/>
        <v>32397.959134933331</v>
      </c>
      <c r="G21" s="6">
        <f t="shared" si="0"/>
        <v>31669.453706219643</v>
      </c>
      <c r="H21" s="6"/>
      <c r="I21" s="6"/>
      <c r="J21" s="6"/>
      <c r="K21" s="3"/>
    </row>
    <row r="22" spans="1:11" x14ac:dyDescent="0.2">
      <c r="A22" s="5">
        <v>2008</v>
      </c>
      <c r="B22" s="6">
        <v>33168</v>
      </c>
      <c r="C22" s="6">
        <f t="shared" si="2"/>
        <v>178736</v>
      </c>
      <c r="D22" s="5"/>
      <c r="E22" s="6"/>
      <c r="F22" s="6">
        <f t="shared" si="1"/>
        <v>33108.079342933335</v>
      </c>
      <c r="G22" s="6">
        <f t="shared" si="0"/>
        <v>3590.4851433008362</v>
      </c>
      <c r="H22" s="6"/>
      <c r="I22" s="6"/>
      <c r="J22" s="6"/>
      <c r="K22" s="3"/>
    </row>
    <row r="23" spans="1:11" x14ac:dyDescent="0.2">
      <c r="A23" s="5">
        <v>2009</v>
      </c>
      <c r="B23" s="6">
        <v>32932</v>
      </c>
      <c r="C23" s="6">
        <f t="shared" si="2"/>
        <v>211668</v>
      </c>
      <c r="D23" s="5"/>
      <c r="F23" s="6">
        <f t="shared" si="1"/>
        <v>31091.960251733337</v>
      </c>
      <c r="G23" s="6">
        <f t="shared" si="0"/>
        <v>3385746.2752012447</v>
      </c>
    </row>
    <row r="24" spans="1:11" x14ac:dyDescent="0.2">
      <c r="A24" s="5">
        <v>2010</v>
      </c>
      <c r="B24" s="6">
        <v>36545</v>
      </c>
      <c r="C24" s="6">
        <f t="shared" si="2"/>
        <v>248213</v>
      </c>
      <c r="D24" s="5"/>
      <c r="F24" s="6">
        <f t="shared" si="1"/>
        <v>26332.899849599995</v>
      </c>
      <c r="G24" s="6">
        <f t="shared" si="0"/>
        <v>104286989.48179981</v>
      </c>
    </row>
    <row r="25" spans="1:11" x14ac:dyDescent="0.2">
      <c r="A25" s="5">
        <v>2011</v>
      </c>
      <c r="B25" s="6">
        <v>37697</v>
      </c>
      <c r="C25" s="6">
        <f t="shared" si="2"/>
        <v>285910</v>
      </c>
      <c r="D25" s="5"/>
      <c r="F25" s="6">
        <f t="shared" si="1"/>
        <v>17835.605065933338</v>
      </c>
      <c r="G25" s="6">
        <f t="shared" si="0"/>
        <v>394475008.72696888</v>
      </c>
    </row>
    <row r="26" spans="1:11" x14ac:dyDescent="0.2">
      <c r="A26" s="5">
        <v>2012</v>
      </c>
      <c r="B26" s="6">
        <v>23588</v>
      </c>
      <c r="C26" s="6">
        <f t="shared" si="2"/>
        <v>309498</v>
      </c>
      <c r="D26" s="5"/>
      <c r="F26" s="6">
        <f t="shared" si="1"/>
        <v>5525.4310733333341</v>
      </c>
      <c r="G26" s="6">
        <f t="shared" si="0"/>
        <v>326256396.2305842</v>
      </c>
    </row>
    <row r="29" spans="1:11" x14ac:dyDescent="0.2">
      <c r="A29" s="11" t="s">
        <v>44</v>
      </c>
    </row>
    <row r="30" spans="1:11" ht="38.25" x14ac:dyDescent="0.2">
      <c r="A30" s="14" t="s">
        <v>0</v>
      </c>
      <c r="B30" s="15" t="s">
        <v>6</v>
      </c>
      <c r="C30" s="16" t="s">
        <v>7</v>
      </c>
      <c r="D30" s="29" t="s">
        <v>2</v>
      </c>
      <c r="E30" s="30"/>
      <c r="F30" s="15" t="s">
        <v>8</v>
      </c>
      <c r="G30" s="15" t="s">
        <v>9</v>
      </c>
      <c r="H30" s="15" t="s">
        <v>11</v>
      </c>
      <c r="I30" s="15" t="s">
        <v>10</v>
      </c>
      <c r="J30" s="15" t="s">
        <v>39</v>
      </c>
      <c r="K30" s="17" t="s">
        <v>1</v>
      </c>
    </row>
    <row r="31" spans="1:11" x14ac:dyDescent="0.2">
      <c r="A31" s="5">
        <v>1995</v>
      </c>
      <c r="B31" s="6">
        <v>0</v>
      </c>
      <c r="C31" s="6">
        <v>0</v>
      </c>
      <c r="D31" s="5"/>
      <c r="E31" s="2"/>
      <c r="F31" s="2"/>
      <c r="G31" s="2"/>
      <c r="H31" s="2"/>
      <c r="I31" s="2"/>
      <c r="J31" s="2"/>
    </row>
    <row r="32" spans="1:11" x14ac:dyDescent="0.2">
      <c r="A32" s="5">
        <v>1996</v>
      </c>
      <c r="B32" s="6">
        <v>300</v>
      </c>
      <c r="C32" s="6">
        <f>C31+B32</f>
        <v>300</v>
      </c>
      <c r="D32" s="5" t="s">
        <v>3</v>
      </c>
      <c r="E32" s="10">
        <v>7.0584070010674214E-3</v>
      </c>
      <c r="F32" s="6">
        <f t="shared" ref="F32:F49" si="3">($E$32+$E$33*C31/$E$34)*($E$34-C31)</f>
        <v>2546.7148093898682</v>
      </c>
      <c r="G32" s="6">
        <f t="shared" ref="G32:G48" si="4">(F32-B32)^2</f>
        <v>5047727.4347317517</v>
      </c>
      <c r="H32" s="6">
        <f>SUM(G32:G48)/K32</f>
        <v>8614356.7484220248</v>
      </c>
      <c r="I32" s="6">
        <f>VAR(B32:B48)</f>
        <v>202657619.81617647</v>
      </c>
      <c r="J32" s="7">
        <f>1-H32/I32</f>
        <v>0.95749305278412034</v>
      </c>
      <c r="K32" s="6">
        <f>A48-A32</f>
        <v>16</v>
      </c>
    </row>
    <row r="33" spans="1:11" x14ac:dyDescent="0.2">
      <c r="A33" s="5">
        <v>1997</v>
      </c>
      <c r="B33" s="6">
        <v>863</v>
      </c>
      <c r="C33" s="6">
        <f>C32+B33</f>
        <v>1163</v>
      </c>
      <c r="D33" s="5" t="s">
        <v>4</v>
      </c>
      <c r="E33" s="10">
        <v>0.40842151439009772</v>
      </c>
      <c r="F33" s="6">
        <f t="shared" si="3"/>
        <v>2667.0218642884206</v>
      </c>
      <c r="G33" s="6">
        <f t="shared" si="4"/>
        <v>3254494.8868306684</v>
      </c>
      <c r="H33" s="6"/>
      <c r="I33" s="6"/>
      <c r="J33" s="6"/>
    </row>
    <row r="34" spans="1:11" x14ac:dyDescent="0.2">
      <c r="A34" s="5">
        <v>1998</v>
      </c>
      <c r="B34" s="6">
        <v>1180</v>
      </c>
      <c r="C34" s="6">
        <f t="shared" ref="C34:C48" si="5">C33+B34</f>
        <v>2343</v>
      </c>
      <c r="D34" s="5" t="s">
        <v>45</v>
      </c>
      <c r="E34" s="6">
        <v>360805.88849647465</v>
      </c>
      <c r="F34" s="6">
        <f t="shared" si="3"/>
        <v>3011.9690354795139</v>
      </c>
      <c r="G34" s="6">
        <f t="shared" si="4"/>
        <v>3356110.5469557405</v>
      </c>
      <c r="H34" s="6"/>
      <c r="I34" s="6"/>
      <c r="J34" s="6"/>
    </row>
    <row r="35" spans="1:11" x14ac:dyDescent="0.2">
      <c r="A35" s="5">
        <v>1999</v>
      </c>
      <c r="B35" s="6">
        <v>2114</v>
      </c>
      <c r="C35" s="6">
        <f t="shared" si="5"/>
        <v>4457</v>
      </c>
      <c r="D35" s="5"/>
      <c r="E35" s="6"/>
      <c r="F35" s="6">
        <f t="shared" si="3"/>
        <v>3480.894450916358</v>
      </c>
      <c r="G35" s="6">
        <f t="shared" si="4"/>
        <v>1868400.4399459318</v>
      </c>
      <c r="H35" s="6"/>
      <c r="I35" s="6"/>
      <c r="J35" s="8"/>
      <c r="K35" s="3"/>
    </row>
    <row r="36" spans="1:11" x14ac:dyDescent="0.2">
      <c r="A36" s="5">
        <v>2000</v>
      </c>
      <c r="B36" s="6">
        <v>4234</v>
      </c>
      <c r="C36" s="6">
        <f t="shared" si="5"/>
        <v>8691</v>
      </c>
      <c r="D36" s="5"/>
      <c r="E36" s="6"/>
      <c r="F36" s="6">
        <f t="shared" si="3"/>
        <v>4313.1037618927239</v>
      </c>
      <c r="G36" s="6">
        <f t="shared" si="4"/>
        <v>6257.4051455807612</v>
      </c>
      <c r="H36" s="6"/>
      <c r="I36" s="6"/>
      <c r="J36" s="9"/>
      <c r="K36" s="3"/>
    </row>
    <row r="37" spans="1:11" x14ac:dyDescent="0.2">
      <c r="A37" s="5">
        <v>2001</v>
      </c>
      <c r="B37" s="6">
        <v>5556</v>
      </c>
      <c r="C37" s="6">
        <f t="shared" si="5"/>
        <v>14247</v>
      </c>
      <c r="D37" s="5"/>
      <c r="E37" s="6"/>
      <c r="F37" s="6">
        <f t="shared" si="3"/>
        <v>5949.4599259822862</v>
      </c>
      <c r="G37" s="6">
        <f t="shared" si="4"/>
        <v>154810.71335398615</v>
      </c>
      <c r="H37" s="6"/>
      <c r="I37" s="2"/>
      <c r="J37" s="2"/>
      <c r="K37" s="3"/>
    </row>
    <row r="38" spans="1:11" x14ac:dyDescent="0.2">
      <c r="A38" s="5">
        <v>2002</v>
      </c>
      <c r="B38" s="6">
        <v>9267</v>
      </c>
      <c r="C38" s="6">
        <f t="shared" si="5"/>
        <v>23514</v>
      </c>
      <c r="D38" s="5"/>
      <c r="E38" s="6"/>
      <c r="F38" s="6">
        <f t="shared" si="3"/>
        <v>8035.1710745352029</v>
      </c>
      <c r="G38" s="6">
        <f t="shared" si="4"/>
        <v>1517402.5016117566</v>
      </c>
      <c r="H38" s="6"/>
      <c r="I38" s="6"/>
      <c r="J38" s="6"/>
      <c r="K38" s="3"/>
    </row>
    <row r="39" spans="1:11" x14ac:dyDescent="0.2">
      <c r="A39" s="5">
        <v>2003</v>
      </c>
      <c r="B39" s="6">
        <v>14786</v>
      </c>
      <c r="C39" s="6">
        <f t="shared" si="5"/>
        <v>38300</v>
      </c>
      <c r="D39" s="5"/>
      <c r="E39" s="6"/>
      <c r="F39" s="6">
        <f t="shared" si="3"/>
        <v>11358.491314366071</v>
      </c>
      <c r="G39" s="6">
        <f t="shared" si="4"/>
        <v>11747815.790096026</v>
      </c>
      <c r="H39" s="6"/>
      <c r="I39" s="6"/>
      <c r="J39" s="6"/>
      <c r="K39" s="3"/>
    </row>
    <row r="40" spans="1:11" x14ac:dyDescent="0.2">
      <c r="A40" s="5">
        <v>2004</v>
      </c>
      <c r="B40" s="6">
        <v>18852</v>
      </c>
      <c r="C40" s="6">
        <f t="shared" si="5"/>
        <v>57152</v>
      </c>
      <c r="D40" s="5"/>
      <c r="E40" s="6"/>
      <c r="F40" s="6">
        <f t="shared" si="3"/>
        <v>16258.446053160302</v>
      </c>
      <c r="G40" s="6">
        <f t="shared" si="4"/>
        <v>6726522.0751677761</v>
      </c>
      <c r="H40" s="6"/>
      <c r="I40" s="6"/>
      <c r="J40" s="6"/>
      <c r="K40" s="3"/>
    </row>
    <row r="41" spans="1:11" x14ac:dyDescent="0.2">
      <c r="A41" s="5">
        <v>2005</v>
      </c>
      <c r="B41" s="6">
        <v>23249</v>
      </c>
      <c r="C41" s="6">
        <f t="shared" si="5"/>
        <v>80401</v>
      </c>
      <c r="D41" s="5"/>
      <c r="E41" s="6"/>
      <c r="F41" s="6">
        <f t="shared" si="3"/>
        <v>21788.007004741317</v>
      </c>
      <c r="G41" s="6">
        <f t="shared" si="4"/>
        <v>2134500.5321949371</v>
      </c>
      <c r="H41" s="6"/>
      <c r="I41" s="6"/>
      <c r="J41" s="6"/>
      <c r="K41" s="3"/>
    </row>
    <row r="42" spans="1:11" x14ac:dyDescent="0.2">
      <c r="A42" s="5">
        <v>2006</v>
      </c>
      <c r="B42" s="6">
        <v>32947</v>
      </c>
      <c r="C42" s="6">
        <f t="shared" si="5"/>
        <v>113348</v>
      </c>
      <c r="D42" s="5"/>
      <c r="E42" s="6"/>
      <c r="F42" s="6">
        <f t="shared" si="3"/>
        <v>27499.291485359485</v>
      </c>
      <c r="G42" s="6">
        <f t="shared" si="4"/>
        <v>29677528.060486767</v>
      </c>
      <c r="H42" s="6"/>
      <c r="I42" s="6"/>
      <c r="J42" s="6"/>
      <c r="K42" s="3"/>
    </row>
    <row r="43" spans="1:11" x14ac:dyDescent="0.2">
      <c r="A43" s="5">
        <v>2007</v>
      </c>
      <c r="B43" s="6">
        <v>32220</v>
      </c>
      <c r="C43" s="6">
        <f t="shared" si="5"/>
        <v>145568</v>
      </c>
      <c r="D43" s="5"/>
      <c r="E43" s="6"/>
      <c r="F43" s="6">
        <f t="shared" si="3"/>
        <v>33497.128521166276</v>
      </c>
      <c r="G43" s="6">
        <f t="shared" si="4"/>
        <v>1631057.2595763595</v>
      </c>
      <c r="H43" s="6"/>
      <c r="I43" s="6"/>
      <c r="J43" s="6"/>
      <c r="K43" s="3"/>
    </row>
    <row r="44" spans="1:11" x14ac:dyDescent="0.2">
      <c r="A44" s="5">
        <v>2008</v>
      </c>
      <c r="B44" s="6">
        <v>33168</v>
      </c>
      <c r="C44" s="6">
        <f t="shared" si="5"/>
        <v>178736</v>
      </c>
      <c r="D44" s="5"/>
      <c r="E44" s="6"/>
      <c r="F44" s="6">
        <f t="shared" si="3"/>
        <v>36985.842801841645</v>
      </c>
      <c r="G44" s="6">
        <f t="shared" si="4"/>
        <v>14575923.659574063</v>
      </c>
      <c r="H44" s="6"/>
      <c r="I44" s="6"/>
      <c r="J44" s="6"/>
      <c r="K44" s="3"/>
    </row>
    <row r="45" spans="1:11" x14ac:dyDescent="0.2">
      <c r="A45" s="5">
        <v>2009</v>
      </c>
      <c r="B45" s="6">
        <v>32932</v>
      </c>
      <c r="C45" s="6">
        <f t="shared" si="5"/>
        <v>211668</v>
      </c>
      <c r="D45" s="5"/>
      <c r="F45" s="6">
        <f t="shared" si="3"/>
        <v>38122.199811656865</v>
      </c>
      <c r="G45" s="6">
        <f t="shared" si="4"/>
        <v>26938174.084922954</v>
      </c>
    </row>
    <row r="46" spans="1:11" x14ac:dyDescent="0.2">
      <c r="A46" s="5">
        <v>2010</v>
      </c>
      <c r="B46" s="6">
        <v>36545</v>
      </c>
      <c r="C46" s="6">
        <f t="shared" si="5"/>
        <v>248213</v>
      </c>
      <c r="D46" s="5"/>
      <c r="F46" s="6">
        <f t="shared" si="3"/>
        <v>36786.392688312975</v>
      </c>
      <c r="G46" s="6">
        <f t="shared" si="4"/>
        <v>58270.429970965204</v>
      </c>
    </row>
    <row r="47" spans="1:11" x14ac:dyDescent="0.2">
      <c r="A47" s="5">
        <v>2011</v>
      </c>
      <c r="B47" s="6">
        <v>37697</v>
      </c>
      <c r="C47" s="6">
        <f t="shared" si="5"/>
        <v>285910</v>
      </c>
      <c r="D47" s="5"/>
      <c r="F47" s="6">
        <f t="shared" si="3"/>
        <v>32429.918751737183</v>
      </c>
      <c r="G47" s="6">
        <f t="shared" si="4"/>
        <v>27742144.875801794</v>
      </c>
    </row>
    <row r="48" spans="1:11" x14ac:dyDescent="0.2">
      <c r="A48" s="5">
        <v>2012</v>
      </c>
      <c r="B48" s="6">
        <v>23588</v>
      </c>
      <c r="C48" s="6">
        <f t="shared" si="5"/>
        <v>309498</v>
      </c>
      <c r="D48" s="5"/>
      <c r="F48" s="6">
        <f t="shared" si="3"/>
        <v>24768.070878543036</v>
      </c>
      <c r="G48" s="6">
        <f t="shared" si="4"/>
        <v>1392567.278385333</v>
      </c>
    </row>
    <row r="49" spans="1:9" x14ac:dyDescent="0.2">
      <c r="A49" s="5">
        <v>2013</v>
      </c>
      <c r="B49" s="6"/>
      <c r="C49" s="6"/>
      <c r="D49" s="5"/>
      <c r="F49" s="12">
        <f t="shared" si="3"/>
        <v>18337.486577499632</v>
      </c>
      <c r="G49" s="6"/>
    </row>
    <row r="50" spans="1:9" x14ac:dyDescent="0.2">
      <c r="D50" s="4" t="s">
        <v>5</v>
      </c>
      <c r="E50" s="6"/>
      <c r="F50" s="6">
        <v>17882</v>
      </c>
    </row>
    <row r="51" spans="1:9" x14ac:dyDescent="0.2">
      <c r="I51"/>
    </row>
  </sheetData>
  <mergeCells count="2">
    <mergeCell ref="D30:E30"/>
    <mergeCell ref="D8:E8"/>
  </mergeCells>
  <phoneticPr fontId="0" type="noConversion"/>
  <pageMargins left="0.75" right="0.75" top="1" bottom="1" header="0.5" footer="0.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Digital Camera Bass</vt:lpstr>
    </vt:vector>
  </TitlesOfParts>
  <Company>New York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Eitan Muller</dc:creator>
  <cp:lastModifiedBy>Stern User</cp:lastModifiedBy>
  <dcterms:created xsi:type="dcterms:W3CDTF">2001-08-09T08:33:29Z</dcterms:created>
  <dcterms:modified xsi:type="dcterms:W3CDTF">2015-10-05T12:55:26Z</dcterms:modified>
</cp:coreProperties>
</file>