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muller\Dropbox\UC Book\Website files\"/>
    </mc:Choice>
  </mc:AlternateContent>
  <bookViews>
    <workbookView xWindow="1125" yWindow="1125" windowWidth="24480" windowHeight="14940" tabRatio="693"/>
  </bookViews>
  <sheets>
    <sheet name="Introduction" sheetId="14" r:id="rId1"/>
    <sheet name="Summary" sheetId="13" r:id="rId2"/>
  </sheets>
  <externalReferences>
    <externalReference r:id="rId3"/>
  </externalReferences>
  <definedNames>
    <definedName name="__123Graph_A" hidden="1">[1]Pbx3!$B$11:$B$25</definedName>
    <definedName name="__123Graph_X" hidden="1">[1]Pbx3!$A$11:$A$25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3" l="1"/>
  <c r="E6" i="13"/>
  <c r="F11" i="13"/>
  <c r="D24" i="13"/>
  <c r="F14" i="13"/>
  <c r="D27" i="13"/>
  <c r="F12" i="13"/>
  <c r="D25" i="13"/>
  <c r="F10" i="13"/>
  <c r="D23" i="13"/>
  <c r="F13" i="13"/>
  <c r="D26" i="13"/>
  <c r="E23" i="13"/>
  <c r="F23" i="13"/>
  <c r="E24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I22" i="13"/>
  <c r="F15" i="13"/>
  <c r="D28" i="13"/>
  <c r="F24" i="13"/>
  <c r="E25" i="13"/>
  <c r="F25" i="13"/>
  <c r="G23" i="13"/>
  <c r="E26" i="13"/>
  <c r="F26" i="13"/>
  <c r="H23" i="13"/>
  <c r="I23" i="13"/>
  <c r="E27" i="13"/>
  <c r="G24" i="13"/>
  <c r="I24" i="13"/>
  <c r="F27" i="13"/>
  <c r="H24" i="13"/>
  <c r="G25" i="13"/>
  <c r="I25" i="13"/>
  <c r="E28" i="13"/>
  <c r="F28" i="13"/>
  <c r="H25" i="13"/>
  <c r="G26" i="13"/>
  <c r="I26" i="13"/>
  <c r="E29" i="13"/>
  <c r="H26" i="13"/>
  <c r="G27" i="13"/>
  <c r="I27" i="13"/>
  <c r="F29" i="13"/>
  <c r="H27" i="13"/>
  <c r="G28" i="13"/>
  <c r="I28" i="13"/>
  <c r="E30" i="13"/>
  <c r="H28" i="13"/>
  <c r="G29" i="13"/>
  <c r="I29" i="13"/>
  <c r="F30" i="13"/>
  <c r="H29" i="13"/>
  <c r="G30" i="13"/>
  <c r="H30" i="13"/>
  <c r="G31" i="13"/>
  <c r="H31" i="13"/>
  <c r="E31" i="13"/>
  <c r="I30" i="13"/>
  <c r="I31" i="13"/>
  <c r="F31" i="13"/>
  <c r="E32" i="13"/>
  <c r="F32" i="13"/>
  <c r="G32" i="13"/>
  <c r="H32" i="13"/>
  <c r="G33" i="13"/>
  <c r="H33" i="13"/>
  <c r="E33" i="13"/>
  <c r="I32" i="13"/>
  <c r="I33" i="13"/>
  <c r="F33" i="13"/>
  <c r="E34" i="13"/>
  <c r="G34" i="13"/>
  <c r="H34" i="13"/>
  <c r="F34" i="13"/>
  <c r="I34" i="13"/>
  <c r="G35" i="13"/>
  <c r="H35" i="13"/>
  <c r="E35" i="13"/>
  <c r="I35" i="13"/>
  <c r="F35" i="13"/>
  <c r="G36" i="13"/>
  <c r="H36" i="13"/>
  <c r="E36" i="13"/>
  <c r="I36" i="13"/>
  <c r="F36" i="13"/>
  <c r="G37" i="13"/>
  <c r="H37" i="13"/>
  <c r="E37" i="13"/>
  <c r="I37" i="13"/>
  <c r="F37" i="13"/>
  <c r="E38" i="13"/>
  <c r="G38" i="13"/>
  <c r="H38" i="13"/>
  <c r="I38" i="13"/>
  <c r="F38" i="13"/>
  <c r="E39" i="13"/>
  <c r="G39" i="13"/>
  <c r="H39" i="13"/>
  <c r="I39" i="13"/>
  <c r="F39" i="13"/>
  <c r="G40" i="13"/>
  <c r="H40" i="13"/>
  <c r="E40" i="13"/>
  <c r="F40" i="13"/>
  <c r="E41" i="13"/>
  <c r="G41" i="13"/>
  <c r="H41" i="13"/>
  <c r="F41" i="13"/>
  <c r="I40" i="13"/>
  <c r="I41" i="13"/>
  <c r="G42" i="13"/>
  <c r="H42" i="13"/>
  <c r="E42" i="13"/>
  <c r="I42" i="13"/>
  <c r="F42" i="13"/>
  <c r="F17" i="13"/>
</calcChain>
</file>

<file path=xl/sharedStrings.xml><?xml version="1.0" encoding="utf-8"?>
<sst xmlns="http://schemas.openxmlformats.org/spreadsheetml/2006/main" count="34" uniqueCount="23">
  <si>
    <t>year</t>
  </si>
  <si>
    <t>Total</t>
  </si>
  <si>
    <t>Parameters</t>
  </si>
  <si>
    <t>qim</t>
  </si>
  <si>
    <t>Ni</t>
  </si>
  <si>
    <t>Nm</t>
  </si>
  <si>
    <t>I(t)</t>
  </si>
  <si>
    <t>dI/dt</t>
  </si>
  <si>
    <t>M(t)</t>
  </si>
  <si>
    <t>dM/dt</t>
  </si>
  <si>
    <t>d(I+M)/dt</t>
  </si>
  <si>
    <t>R square</t>
  </si>
  <si>
    <t>Average</t>
  </si>
  <si>
    <t>Phones</t>
  </si>
  <si>
    <t>pi</t>
  </si>
  <si>
    <t>qi</t>
  </si>
  <si>
    <t>qm</t>
  </si>
  <si>
    <t>Cordless</t>
  </si>
  <si>
    <t>PC's</t>
  </si>
  <si>
    <t>VCR's</t>
  </si>
  <si>
    <t>Forwards</t>
  </si>
  <si>
    <t>Innovation</t>
  </si>
  <si>
    <t>Moderates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</si>
</sst>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_);\(#,##0.0\)"/>
    <numFmt numFmtId="165" formatCode="_ * #,##0_ ;_ * \-#,##0_ ;_ * &quot;-&quot;??_ ;_ @_ "/>
    <numFmt numFmtId="166" formatCode="#,##0.000_);\(#,##0.000\)"/>
    <numFmt numFmtId="167" formatCode="0.0"/>
    <numFmt numFmtId="168" formatCode="0.0%"/>
    <numFmt numFmtId="169" formatCode="_(* #,##0_);_(* \(#,##0\);_(* &quot;-&quot;??_);_(@_)"/>
    <numFmt numFmtId="170" formatCode="#,##0.000;\-#,##0.000"/>
  </numFmts>
  <fonts count="4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37" fontId="2" fillId="0" borderId="0" xfId="0" applyNumberFormat="1" applyFont="1" applyAlignment="1" applyProtection="1">
      <alignment horizontal="right"/>
    </xf>
    <xf numFmtId="166" fontId="2" fillId="0" borderId="0" xfId="0" applyNumberFormat="1" applyFont="1" applyFill="1" applyProtection="1"/>
    <xf numFmtId="170" fontId="2" fillId="0" borderId="0" xfId="0" applyNumberFormat="1" applyFont="1" applyFill="1" applyProtection="1"/>
    <xf numFmtId="39" fontId="2" fillId="0" borderId="0" xfId="0" applyNumberFormat="1" applyFont="1" applyFill="1" applyProtection="1"/>
    <xf numFmtId="37" fontId="2" fillId="0" borderId="0" xfId="0" applyNumberFormat="1" applyFont="1" applyAlignment="1" applyProtection="1">
      <alignment horizontal="center"/>
    </xf>
    <xf numFmtId="170" fontId="2" fillId="0" borderId="0" xfId="0" applyNumberFormat="1" applyFont="1" applyFill="1" applyAlignment="1" applyProtection="1">
      <alignment horizontal="center"/>
    </xf>
    <xf numFmtId="39" fontId="2" fillId="0" borderId="0" xfId="1" applyNumberFormat="1" applyFont="1" applyAlignment="1">
      <alignment horizontal="center"/>
    </xf>
    <xf numFmtId="37" fontId="2" fillId="0" borderId="0" xfId="0" applyNumberFormat="1" applyFont="1" applyProtection="1"/>
    <xf numFmtId="39" fontId="2" fillId="0" borderId="0" xfId="0" applyNumberFormat="1" applyFont="1" applyFill="1" applyAlignment="1" applyProtection="1">
      <alignment horizontal="center"/>
    </xf>
    <xf numFmtId="39" fontId="2" fillId="0" borderId="0" xfId="0" applyNumberFormat="1" applyFont="1" applyAlignment="1">
      <alignment horizontal="center"/>
    </xf>
    <xf numFmtId="39" fontId="2" fillId="0" borderId="0" xfId="0" applyNumberFormat="1" applyFont="1"/>
    <xf numFmtId="39" fontId="2" fillId="0" borderId="0" xfId="0" applyNumberFormat="1" applyFont="1" applyProtection="1"/>
    <xf numFmtId="168" fontId="2" fillId="0" borderId="0" xfId="2" applyNumberFormat="1" applyFont="1" applyFill="1" applyProtection="1"/>
    <xf numFmtId="37" fontId="2" fillId="0" borderId="0" xfId="0" applyNumberFormat="1" applyFont="1" applyFill="1" applyAlignment="1" applyProtection="1">
      <alignment horizontal="center"/>
    </xf>
    <xf numFmtId="37" fontId="2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8" fontId="2" fillId="0" borderId="0" xfId="2" applyNumberFormat="1" applyFont="1" applyAlignment="1" applyProtection="1">
      <alignment horizontal="center"/>
    </xf>
    <xf numFmtId="168" fontId="2" fillId="0" borderId="0" xfId="2" applyNumberFormat="1" applyFont="1" applyFill="1" applyAlignment="1" applyProtection="1">
      <alignment horizontal="center"/>
    </xf>
    <xf numFmtId="9" fontId="2" fillId="0" borderId="0" xfId="2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/>
    <xf numFmtId="168" fontId="2" fillId="0" borderId="0" xfId="2" applyNumberFormat="1" applyFont="1" applyAlignment="1">
      <alignment horizontal="center"/>
    </xf>
    <xf numFmtId="37" fontId="2" fillId="0" borderId="0" xfId="0" applyNumberFormat="1" applyFont="1" applyFill="1" applyProtection="1"/>
    <xf numFmtId="9" fontId="2" fillId="0" borderId="0" xfId="2" applyFont="1"/>
    <xf numFmtId="164" fontId="2" fillId="0" borderId="0" xfId="0" applyNumberFormat="1" applyFont="1" applyProtection="1"/>
    <xf numFmtId="165" fontId="2" fillId="0" borderId="0" xfId="1" applyNumberFormat="1" applyFont="1"/>
    <xf numFmtId="165" fontId="2" fillId="0" borderId="0" xfId="0" applyNumberFormat="1" applyFont="1"/>
    <xf numFmtId="167" fontId="2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Saddle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591018588429905E-2"/>
          <c:y val="0.15365990373077301"/>
          <c:w val="0.87529482616042897"/>
          <c:h val="0.70228604075649104"/>
        </c:manualLayout>
      </c:layout>
      <c:lineChart>
        <c:grouping val="standard"/>
        <c:varyColors val="0"/>
        <c:ser>
          <c:idx val="0"/>
          <c:order val="0"/>
          <c:tx>
            <c:v>Innovation Forwards</c:v>
          </c:tx>
          <c:cat>
            <c:numRef>
              <c:f>Summary!$K$22:$K$42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Summary!$E$22:$E$37</c:f>
              <c:numCache>
                <c:formatCode>#,##0_);\(#,##0\)</c:formatCode>
                <c:ptCount val="16"/>
                <c:pt idx="0" formatCode="General">
                  <c:v>0</c:v>
                </c:pt>
                <c:pt idx="1">
                  <c:v>1017.1952933333333</c:v>
                </c:pt>
                <c:pt idx="2">
                  <c:v>1756.7549750572618</c:v>
                </c:pt>
                <c:pt idx="3">
                  <c:v>2893.5567889598392</c:v>
                </c:pt>
                <c:pt idx="4">
                  <c:v>4378.1416932305438</c:v>
                </c:pt>
                <c:pt idx="5">
                  <c:v>5706.7815732796662</c:v>
                </c:pt>
                <c:pt idx="6">
                  <c:v>5779.7720036898754</c:v>
                </c:pt>
                <c:pt idx="7">
                  <c:v>3940.1248930716647</c:v>
                </c:pt>
                <c:pt idx="8">
                  <c:v>1582.1555854587853</c:v>
                </c:pt>
                <c:pt idx="9">
                  <c:v>383.48143175022943</c:v>
                </c:pt>
                <c:pt idx="10">
                  <c:v>71.221278291033627</c:v>
                </c:pt>
                <c:pt idx="11">
                  <c:v>12.293991993418091</c:v>
                </c:pt>
                <c:pt idx="12">
                  <c:v>2.0925560955212985</c:v>
                </c:pt>
                <c:pt idx="13">
                  <c:v>0.35530552771887686</c:v>
                </c:pt>
                <c:pt idx="14">
                  <c:v>6.0304027450360655E-2</c:v>
                </c:pt>
                <c:pt idx="15">
                  <c:v>1.0234344166369208E-2</c:v>
                </c:pt>
              </c:numCache>
            </c:numRef>
          </c:val>
          <c:smooth val="0"/>
        </c:ser>
        <c:ser>
          <c:idx val="1"/>
          <c:order val="1"/>
          <c:tx>
            <c:v>Innovation Moderates</c:v>
          </c:tx>
          <c:cat>
            <c:numRef>
              <c:f>Summary!$K$22:$K$42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Summary!$G$22:$G$37</c:f>
              <c:numCache>
                <c:formatCode>#,##0_);\(#,##0\)</c:formatCode>
                <c:ptCount val="16"/>
                <c:pt idx="0" formatCode="General">
                  <c:v>0</c:v>
                </c:pt>
                <c:pt idx="1">
                  <c:v>0</c:v>
                </c:pt>
                <c:pt idx="2">
                  <c:v>131.03871712414454</c:v>
                </c:pt>
                <c:pt idx="3">
                  <c:v>387.5482405305799</c:v>
                </c:pt>
                <c:pt idx="4">
                  <c:v>849.042132719297</c:v>
                </c:pt>
                <c:pt idx="5">
                  <c:v>1605.2747735724397</c:v>
                </c:pt>
                <c:pt idx="6">
                  <c:v>2697.7740619340798</c:v>
                </c:pt>
                <c:pt idx="7">
                  <c:v>4030.340162857573</c:v>
                </c:pt>
                <c:pt idx="8">
                  <c:v>5397.417355946317</c:v>
                </c:pt>
                <c:pt idx="9">
                  <c:v>6725.8785747851853</c:v>
                </c:pt>
                <c:pt idx="10">
                  <c:v>8134.7748333069476</c:v>
                </c:pt>
                <c:pt idx="11">
                  <c:v>9722.5975567552632</c:v>
                </c:pt>
                <c:pt idx="12">
                  <c:v>11514.973903539567</c:v>
                </c:pt>
                <c:pt idx="13">
                  <c:v>13500.47043858442</c:v>
                </c:pt>
                <c:pt idx="14">
                  <c:v>15640.531774554534</c:v>
                </c:pt>
                <c:pt idx="15">
                  <c:v>17866.687273988555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val>
            <c:numRef>
              <c:f>Summary!$I$22:$I$37</c:f>
              <c:numCache>
                <c:formatCode>#,##0_);\(#,##0\)</c:formatCode>
                <c:ptCount val="16"/>
                <c:pt idx="0">
                  <c:v>0</c:v>
                </c:pt>
                <c:pt idx="1">
                  <c:v>1017.1952933333333</c:v>
                </c:pt>
                <c:pt idx="2">
                  <c:v>1887.7936921814064</c:v>
                </c:pt>
                <c:pt idx="3">
                  <c:v>3281.1050294904189</c:v>
                </c:pt>
                <c:pt idx="4">
                  <c:v>5227.1838259498409</c:v>
                </c:pt>
                <c:pt idx="5">
                  <c:v>7312.0563468521059</c:v>
                </c:pt>
                <c:pt idx="6">
                  <c:v>8477.5460656239557</c:v>
                </c:pt>
                <c:pt idx="7">
                  <c:v>7970.4650559292377</c:v>
                </c:pt>
                <c:pt idx="8">
                  <c:v>6979.572941405102</c:v>
                </c:pt>
                <c:pt idx="9">
                  <c:v>7109.3600065354149</c:v>
                </c:pt>
                <c:pt idx="10">
                  <c:v>8205.9961115979804</c:v>
                </c:pt>
                <c:pt idx="11">
                  <c:v>9734.8915487486811</c:v>
                </c:pt>
                <c:pt idx="12">
                  <c:v>11517.066459635089</c:v>
                </c:pt>
                <c:pt idx="13">
                  <c:v>13500.825744112139</c:v>
                </c:pt>
                <c:pt idx="14">
                  <c:v>15640.592078581985</c:v>
                </c:pt>
                <c:pt idx="15">
                  <c:v>17866.69750833272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13584"/>
        <c:axId val="357414760"/>
      </c:lineChart>
      <c:catAx>
        <c:axId val="35741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7414760"/>
        <c:crosses val="autoZero"/>
        <c:auto val="1"/>
        <c:lblAlgn val="ctr"/>
        <c:lblOffset val="100"/>
        <c:noMultiLvlLbl val="0"/>
      </c:catAx>
      <c:valAx>
        <c:axId val="3574147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57413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</xdr:row>
      <xdr:rowOff>0</xdr:rowOff>
    </xdr:from>
    <xdr:to>
      <xdr:col>5</xdr:col>
      <xdr:colOff>177800</xdr:colOff>
      <xdr:row>7</xdr:row>
      <xdr:rowOff>63500</xdr:rowOff>
    </xdr:to>
    <xdr:sp macro="" textlink="">
      <xdr:nvSpPr>
        <xdr:cNvPr id="2" name="TextBox 1"/>
        <xdr:cNvSpPr txBox="1"/>
      </xdr:nvSpPr>
      <xdr:spPr>
        <a:xfrm>
          <a:off x="165100" y="152400"/>
          <a:ext cx="4140200" cy="977900"/>
        </a:xfrm>
        <a:prstGeom prst="rect">
          <a:avLst/>
        </a:prstGeom>
        <a:ln w="3175" cmpd="sng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following</a:t>
          </a:r>
          <a:r>
            <a:rPr lang="en-US" sz="1100" baseline="0"/>
            <a:t> page shows the data and saddle diffusion curve for the averaged parameters of three consumer electronic innovations that </a:t>
          </a:r>
          <a:r>
            <a:rPr lang="en-US" sz="1100" i="1" baseline="0"/>
            <a:t>The</a:t>
          </a:r>
          <a:r>
            <a:rPr lang="en-US" sz="1100" baseline="0"/>
            <a:t> </a:t>
          </a:r>
          <a:r>
            <a:rPr lang="en-US" sz="1100" i="1" baseline="0"/>
            <a:t>Economist</a:t>
          </a:r>
          <a:r>
            <a:rPr lang="en-US" sz="1100" baseline="0"/>
            <a:t> listed as having a profound commercial impact.  Play with the parameters to see how they affect the saddle diffusion curve.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4</xdr:row>
      <xdr:rowOff>147636</xdr:rowOff>
    </xdr:from>
    <xdr:to>
      <xdr:col>20</xdr:col>
      <xdr:colOff>333375</xdr:colOff>
      <xdr:row>26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0</xdr:row>
      <xdr:rowOff>88900</xdr:rowOff>
    </xdr:from>
    <xdr:to>
      <xdr:col>6</xdr:col>
      <xdr:colOff>254000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127000" y="88900"/>
          <a:ext cx="4622800" cy="469900"/>
        </a:xfrm>
        <a:prstGeom prst="rect">
          <a:avLst/>
        </a:prstGeom>
        <a:ln w="3175" cmpd="sng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The Economist's 7 products: See Gadget Wars - Economist, March 2001</a:t>
          </a:r>
        </a:p>
        <a:p>
          <a:r>
            <a:rPr lang="en-US" sz="1100"/>
            <a:t>For PC, VCR's and Cordelss Phones, the data are from Muller and Yogev 2001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uller/Dropbox/UC%20Book/Chapter%204/PCNonli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x3"/>
      <sheetName val="Current"/>
      <sheetName val="PC"/>
    </sheetNames>
    <sheetDataSet>
      <sheetData sheetId="0">
        <row r="11">
          <cell r="A11">
            <v>1979</v>
          </cell>
          <cell r="B11">
            <v>0</v>
          </cell>
        </row>
        <row r="12">
          <cell r="A12">
            <v>1980</v>
          </cell>
          <cell r="B12">
            <v>500</v>
          </cell>
        </row>
        <row r="13">
          <cell r="A13">
            <v>1981</v>
          </cell>
          <cell r="B13">
            <v>1000</v>
          </cell>
        </row>
        <row r="14">
          <cell r="A14">
            <v>1982</v>
          </cell>
          <cell r="B14">
            <v>1550</v>
          </cell>
        </row>
        <row r="15">
          <cell r="A15">
            <v>1983</v>
          </cell>
          <cell r="B15">
            <v>3750</v>
          </cell>
        </row>
        <row r="16">
          <cell r="A16">
            <v>1984</v>
          </cell>
          <cell r="B16">
            <v>3975</v>
          </cell>
        </row>
        <row r="17">
          <cell r="A17">
            <v>1985</v>
          </cell>
          <cell r="B17">
            <v>3200</v>
          </cell>
        </row>
        <row r="18">
          <cell r="A18">
            <v>1986</v>
          </cell>
          <cell r="B18">
            <v>2950</v>
          </cell>
        </row>
        <row r="19">
          <cell r="A19">
            <v>1987</v>
          </cell>
          <cell r="B19">
            <v>3125</v>
          </cell>
        </row>
        <row r="20">
          <cell r="A20">
            <v>1988</v>
          </cell>
          <cell r="B20">
            <v>3500</v>
          </cell>
        </row>
        <row r="21">
          <cell r="A21">
            <v>1989</v>
          </cell>
          <cell r="B21">
            <v>3900</v>
          </cell>
        </row>
        <row r="22">
          <cell r="A22">
            <v>1990</v>
          </cell>
          <cell r="B22">
            <v>4000</v>
          </cell>
        </row>
        <row r="23">
          <cell r="A23">
            <v>1991</v>
          </cell>
          <cell r="B23">
            <v>3900</v>
          </cell>
        </row>
        <row r="24">
          <cell r="A24">
            <v>1992</v>
          </cell>
          <cell r="B24">
            <v>4875</v>
          </cell>
        </row>
        <row r="25">
          <cell r="A25">
            <v>1993</v>
          </cell>
          <cell r="B25">
            <v>5850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1" sqref="D11"/>
    </sheetView>
  </sheetViews>
  <sheetFormatPr defaultColWidth="11.42578125" defaultRowHeight="12.75" x14ac:dyDescent="0.2"/>
  <sheetData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4"/>
  <sheetViews>
    <sheetView workbookViewId="0">
      <selection activeCell="H8" sqref="H8"/>
    </sheetView>
  </sheetViews>
  <sheetFormatPr defaultColWidth="8.85546875" defaultRowHeight="15" x14ac:dyDescent="0.25"/>
  <cols>
    <col min="1" max="1" width="8.85546875" style="1"/>
    <col min="2" max="2" width="10.85546875" style="1" customWidth="1"/>
    <col min="3" max="3" width="10" style="1" bestFit="1" customWidth="1"/>
    <col min="4" max="5" width="9.7109375" style="1" bestFit="1" customWidth="1"/>
    <col min="6" max="6" width="10" style="1" bestFit="1" customWidth="1"/>
    <col min="7" max="7" width="11" style="1" customWidth="1"/>
    <col min="8" max="9" width="9.42578125" style="1" bestFit="1" customWidth="1"/>
    <col min="10" max="10" width="11.28515625" style="1" bestFit="1" customWidth="1"/>
    <col min="11" max="11" width="11.42578125" style="1" customWidth="1"/>
    <col min="12" max="16384" width="8.85546875" style="1"/>
  </cols>
  <sheetData>
    <row r="3" spans="1:13" x14ac:dyDescent="0.25">
      <c r="A3" s="2"/>
    </row>
    <row r="6" spans="1:13" x14ac:dyDescent="0.25">
      <c r="B6" s="3"/>
      <c r="C6" s="3">
        <v>1</v>
      </c>
      <c r="D6" s="3">
        <f>C6+1</f>
        <v>2</v>
      </c>
      <c r="E6" s="3">
        <f>D6+1</f>
        <v>3</v>
      </c>
      <c r="F6" s="3"/>
      <c r="H6" s="3"/>
    </row>
    <row r="7" spans="1:13" x14ac:dyDescent="0.25">
      <c r="B7" s="3"/>
      <c r="C7" s="4" t="s">
        <v>18</v>
      </c>
      <c r="D7" s="4" t="s">
        <v>19</v>
      </c>
      <c r="E7" s="4" t="s">
        <v>17</v>
      </c>
      <c r="F7" s="3" t="s">
        <v>12</v>
      </c>
      <c r="H7" s="3"/>
      <c r="J7" s="3"/>
    </row>
    <row r="8" spans="1:13" x14ac:dyDescent="0.25">
      <c r="B8" s="3"/>
      <c r="C8" s="5"/>
      <c r="D8" s="5"/>
      <c r="E8" s="4" t="s">
        <v>13</v>
      </c>
      <c r="F8" s="3"/>
      <c r="H8" s="3"/>
      <c r="J8" s="3"/>
      <c r="L8" s="6"/>
      <c r="M8" s="7"/>
    </row>
    <row r="9" spans="1:13" x14ac:dyDescent="0.25">
      <c r="B9" s="3"/>
      <c r="C9" s="3"/>
      <c r="D9" s="8"/>
      <c r="E9" s="8"/>
      <c r="F9" s="8"/>
      <c r="H9" s="3"/>
      <c r="J9" s="3"/>
      <c r="L9" s="6"/>
      <c r="M9" s="9"/>
    </row>
    <row r="10" spans="1:13" x14ac:dyDescent="0.25">
      <c r="B10" s="10" t="s">
        <v>14</v>
      </c>
      <c r="C10" s="11">
        <v>5.6000000000000001E-2</v>
      </c>
      <c r="D10" s="11">
        <v>8.7000000000000001E-4</v>
      </c>
      <c r="E10" s="11">
        <v>5.3999999999999999E-2</v>
      </c>
      <c r="F10" s="11">
        <f t="shared" ref="F10:F15" si="0">AVERAGE(C10:E10)</f>
        <v>3.6956666666666665E-2</v>
      </c>
      <c r="H10" s="9"/>
      <c r="J10" s="12"/>
      <c r="L10" s="6"/>
      <c r="M10" s="13"/>
    </row>
    <row r="11" spans="1:13" x14ac:dyDescent="0.25">
      <c r="B11" s="10" t="s">
        <v>15</v>
      </c>
      <c r="C11" s="11">
        <v>0.59</v>
      </c>
      <c r="D11" s="14">
        <v>0.69</v>
      </c>
      <c r="E11" s="11">
        <v>1.1000000000000001</v>
      </c>
      <c r="F11" s="15">
        <f t="shared" si="0"/>
        <v>0.79333333333333333</v>
      </c>
      <c r="H11" s="9"/>
      <c r="J11" s="12"/>
    </row>
    <row r="12" spans="1:13" x14ac:dyDescent="0.25">
      <c r="B12" s="3" t="s">
        <v>16</v>
      </c>
      <c r="C12" s="11">
        <v>0.25</v>
      </c>
      <c r="D12" s="14">
        <v>0.27</v>
      </c>
      <c r="E12" s="11">
        <v>0.22</v>
      </c>
      <c r="F12" s="15">
        <f t="shared" si="0"/>
        <v>0.24666666666666667</v>
      </c>
      <c r="H12" s="16"/>
      <c r="J12" s="12"/>
      <c r="L12" s="13"/>
    </row>
    <row r="13" spans="1:13" x14ac:dyDescent="0.25">
      <c r="B13" s="10" t="s">
        <v>3</v>
      </c>
      <c r="C13" s="11">
        <v>7.5999999999999998E-2</v>
      </c>
      <c r="D13" s="14">
        <v>7.5999999999999998E-2</v>
      </c>
      <c r="E13" s="11">
        <v>0.26</v>
      </c>
      <c r="F13" s="15">
        <f t="shared" si="0"/>
        <v>0.13733333333333334</v>
      </c>
      <c r="H13" s="17"/>
      <c r="J13" s="12"/>
      <c r="L13" s="13"/>
      <c r="M13" s="18"/>
    </row>
    <row r="14" spans="1:13" x14ac:dyDescent="0.25">
      <c r="B14" s="10" t="s">
        <v>4</v>
      </c>
      <c r="C14" s="19">
        <v>16030</v>
      </c>
      <c r="D14" s="19">
        <v>54721</v>
      </c>
      <c r="E14" s="19">
        <v>11821</v>
      </c>
      <c r="F14" s="20">
        <f t="shared" si="0"/>
        <v>27524</v>
      </c>
      <c r="H14" s="13"/>
      <c r="J14" s="21"/>
      <c r="M14" s="13"/>
    </row>
    <row r="15" spans="1:13" x14ac:dyDescent="0.25">
      <c r="B15" s="10" t="s">
        <v>5</v>
      </c>
      <c r="C15" s="19">
        <v>250000</v>
      </c>
      <c r="D15" s="19">
        <v>300000</v>
      </c>
      <c r="E15" s="19">
        <v>700000</v>
      </c>
      <c r="F15" s="20">
        <f t="shared" si="0"/>
        <v>416666.66666666669</v>
      </c>
      <c r="H15" s="13"/>
      <c r="J15" s="21"/>
    </row>
    <row r="16" spans="1:13" x14ac:dyDescent="0.25">
      <c r="B16" s="10"/>
      <c r="C16" s="22"/>
      <c r="D16" s="22"/>
      <c r="E16" s="22"/>
      <c r="F16" s="22"/>
      <c r="H16" s="22"/>
      <c r="J16" s="22"/>
      <c r="K16" s="22"/>
    </row>
    <row r="17" spans="1:13" x14ac:dyDescent="0.25">
      <c r="B17" s="10" t="s">
        <v>11</v>
      </c>
      <c r="C17" s="23">
        <v>0.97</v>
      </c>
      <c r="D17" s="23">
        <v>0.94099999999999995</v>
      </c>
      <c r="E17" s="23">
        <v>0.97</v>
      </c>
      <c r="F17" s="24">
        <f>AVERAGE(C17:E17)</f>
        <v>0.96033333333333337</v>
      </c>
      <c r="H17" s="23"/>
      <c r="J17" s="25"/>
      <c r="K17" s="25"/>
    </row>
    <row r="18" spans="1:13" x14ac:dyDescent="0.25">
      <c r="B18" s="10"/>
      <c r="C18" s="23"/>
      <c r="D18" s="23"/>
      <c r="E18" s="23"/>
      <c r="F18" s="23"/>
      <c r="G18" s="24"/>
      <c r="H18" s="23"/>
      <c r="J18" s="25"/>
      <c r="K18" s="25"/>
    </row>
    <row r="19" spans="1:13" x14ac:dyDescent="0.25">
      <c r="E19" s="3" t="s">
        <v>21</v>
      </c>
      <c r="F19" s="3" t="s">
        <v>21</v>
      </c>
      <c r="G19" s="3" t="s">
        <v>21</v>
      </c>
      <c r="H19" s="3" t="s">
        <v>21</v>
      </c>
      <c r="L19" s="6"/>
      <c r="M19" s="7"/>
    </row>
    <row r="20" spans="1:13" x14ac:dyDescent="0.25">
      <c r="C20" s="26"/>
      <c r="D20" s="26" t="s">
        <v>2</v>
      </c>
      <c r="E20" s="3" t="s">
        <v>20</v>
      </c>
      <c r="F20" s="3" t="s">
        <v>20</v>
      </c>
      <c r="G20" s="3" t="s">
        <v>22</v>
      </c>
      <c r="H20" s="3" t="s">
        <v>22</v>
      </c>
      <c r="I20" s="26" t="s">
        <v>1</v>
      </c>
      <c r="J20" s="3"/>
      <c r="K20" s="3"/>
    </row>
    <row r="21" spans="1:13" x14ac:dyDescent="0.25">
      <c r="C21" s="26"/>
      <c r="D21" s="26"/>
      <c r="E21" s="26" t="s">
        <v>7</v>
      </c>
      <c r="F21" s="26" t="s">
        <v>6</v>
      </c>
      <c r="G21" s="26" t="s">
        <v>9</v>
      </c>
      <c r="H21" s="26" t="s">
        <v>8</v>
      </c>
      <c r="I21" s="26" t="s">
        <v>10</v>
      </c>
      <c r="J21" s="3"/>
      <c r="K21" s="3" t="s">
        <v>0</v>
      </c>
    </row>
    <row r="22" spans="1:13" x14ac:dyDescent="0.25">
      <c r="C22" s="26"/>
      <c r="E22" s="1">
        <v>0</v>
      </c>
      <c r="F22" s="1">
        <v>0</v>
      </c>
      <c r="G22" s="1">
        <v>0</v>
      </c>
      <c r="H22" s="1">
        <v>0</v>
      </c>
      <c r="I22" s="13">
        <f>E22+G22</f>
        <v>0</v>
      </c>
      <c r="J22" s="3"/>
      <c r="K22" s="3">
        <v>0</v>
      </c>
    </row>
    <row r="23" spans="1:13" x14ac:dyDescent="0.25">
      <c r="C23" s="6" t="s">
        <v>14</v>
      </c>
      <c r="D23" s="9">
        <f t="shared" ref="D23:D28" si="1">F10</f>
        <v>3.6956666666666665E-2</v>
      </c>
      <c r="E23" s="13">
        <f t="shared" ref="E23:E42" si="2">+($D$23+$D$24*F22/$D$27)*($D$27-F22)</f>
        <v>1017.1952933333333</v>
      </c>
      <c r="F23" s="27">
        <f>F22+E23</f>
        <v>1017.1952933333333</v>
      </c>
      <c r="G23" s="13">
        <f t="shared" ref="G23:G42" si="3">+($D$25*H22/($D$27+$D$28)+$D$26*F22/($D$27+$D$28))*($D$28-H22)</f>
        <v>0</v>
      </c>
      <c r="H23" s="27">
        <f>H22+G23</f>
        <v>0</v>
      </c>
      <c r="I23" s="13">
        <f>E23+G23</f>
        <v>1017.1952933333333</v>
      </c>
      <c r="J23" s="3"/>
      <c r="K23" s="3">
        <f>K22+1</f>
        <v>1</v>
      </c>
    </row>
    <row r="24" spans="1:13" x14ac:dyDescent="0.25">
      <c r="C24" s="6" t="s">
        <v>15</v>
      </c>
      <c r="D24" s="9">
        <f t="shared" si="1"/>
        <v>0.79333333333333333</v>
      </c>
      <c r="E24" s="13">
        <f t="shared" si="2"/>
        <v>1756.7549750572618</v>
      </c>
      <c r="F24" s="27">
        <f t="shared" ref="F24:H39" si="4">F23+E24</f>
        <v>2773.9502683905953</v>
      </c>
      <c r="G24" s="13">
        <f t="shared" si="3"/>
        <v>131.03871712414454</v>
      </c>
      <c r="H24" s="27">
        <f t="shared" si="4"/>
        <v>131.03871712414454</v>
      </c>
      <c r="I24" s="13">
        <f>E24+G24</f>
        <v>1887.7936921814064</v>
      </c>
      <c r="J24" s="3"/>
      <c r="K24" s="3">
        <f t="shared" ref="K24:K42" si="5">K23+1</f>
        <v>2</v>
      </c>
    </row>
    <row r="25" spans="1:13" x14ac:dyDescent="0.25">
      <c r="C25" s="26" t="s">
        <v>16</v>
      </c>
      <c r="D25" s="9">
        <f t="shared" si="1"/>
        <v>0.24666666666666667</v>
      </c>
      <c r="E25" s="13">
        <f t="shared" si="2"/>
        <v>2893.5567889598392</v>
      </c>
      <c r="F25" s="27">
        <f t="shared" si="4"/>
        <v>5667.5070573504345</v>
      </c>
      <c r="G25" s="13">
        <f t="shared" si="3"/>
        <v>387.5482405305799</v>
      </c>
      <c r="H25" s="27">
        <f t="shared" si="4"/>
        <v>518.58695765472442</v>
      </c>
      <c r="I25" s="13">
        <f t="shared" ref="I25:I42" si="6">E25+G25</f>
        <v>3281.1050294904189</v>
      </c>
      <c r="J25" s="3"/>
      <c r="K25" s="3">
        <f t="shared" si="5"/>
        <v>3</v>
      </c>
    </row>
    <row r="26" spans="1:13" x14ac:dyDescent="0.25">
      <c r="C26" s="6" t="s">
        <v>3</v>
      </c>
      <c r="D26" s="9">
        <f t="shared" si="1"/>
        <v>0.13733333333333334</v>
      </c>
      <c r="E26" s="13">
        <f t="shared" si="2"/>
        <v>4378.1416932305438</v>
      </c>
      <c r="F26" s="27">
        <f t="shared" si="4"/>
        <v>10045.648750580978</v>
      </c>
      <c r="G26" s="13">
        <f t="shared" si="3"/>
        <v>849.042132719297</v>
      </c>
      <c r="H26" s="27">
        <f t="shared" si="4"/>
        <v>1367.6290903740214</v>
      </c>
      <c r="I26" s="13">
        <f t="shared" si="6"/>
        <v>5227.1838259498409</v>
      </c>
      <c r="J26" s="3"/>
      <c r="K26" s="3">
        <f t="shared" si="5"/>
        <v>4</v>
      </c>
    </row>
    <row r="27" spans="1:13" x14ac:dyDescent="0.25">
      <c r="A27" s="3"/>
      <c r="B27" s="28"/>
      <c r="C27" s="6" t="s">
        <v>4</v>
      </c>
      <c r="D27" s="29">
        <f t="shared" si="1"/>
        <v>27524</v>
      </c>
      <c r="E27" s="13">
        <f t="shared" si="2"/>
        <v>5706.7815732796662</v>
      </c>
      <c r="F27" s="27">
        <f t="shared" si="4"/>
        <v>15752.430323860644</v>
      </c>
      <c r="G27" s="13">
        <f t="shared" si="3"/>
        <v>1605.2747735724397</v>
      </c>
      <c r="H27" s="27">
        <f t="shared" si="4"/>
        <v>2972.9038639464611</v>
      </c>
      <c r="I27" s="13">
        <f t="shared" si="6"/>
        <v>7312.0563468521059</v>
      </c>
      <c r="J27" s="3"/>
      <c r="K27" s="3">
        <f t="shared" si="5"/>
        <v>5</v>
      </c>
    </row>
    <row r="28" spans="1:13" x14ac:dyDescent="0.25">
      <c r="C28" s="6" t="s">
        <v>5</v>
      </c>
      <c r="D28" s="29">
        <f t="shared" si="1"/>
        <v>416666.66666666669</v>
      </c>
      <c r="E28" s="13">
        <f t="shared" si="2"/>
        <v>5779.7720036898754</v>
      </c>
      <c r="F28" s="27">
        <f t="shared" si="4"/>
        <v>21532.20232755052</v>
      </c>
      <c r="G28" s="13">
        <f t="shared" si="3"/>
        <v>2697.7740619340798</v>
      </c>
      <c r="H28" s="27">
        <f t="shared" si="4"/>
        <v>5670.6779258805409</v>
      </c>
      <c r="I28" s="13">
        <f t="shared" si="6"/>
        <v>8477.5460656239557</v>
      </c>
      <c r="J28" s="3"/>
      <c r="K28" s="3">
        <f t="shared" si="5"/>
        <v>6</v>
      </c>
    </row>
    <row r="29" spans="1:13" x14ac:dyDescent="0.25">
      <c r="C29" s="13"/>
      <c r="D29" s="13"/>
      <c r="E29" s="13">
        <f t="shared" si="2"/>
        <v>3940.1248930716647</v>
      </c>
      <c r="F29" s="27">
        <f t="shared" si="4"/>
        <v>25472.327220622185</v>
      </c>
      <c r="G29" s="13">
        <f t="shared" si="3"/>
        <v>4030.340162857573</v>
      </c>
      <c r="H29" s="27">
        <f t="shared" si="4"/>
        <v>9701.0180887381139</v>
      </c>
      <c r="I29" s="13">
        <f t="shared" si="6"/>
        <v>7970.4650559292377</v>
      </c>
      <c r="J29" s="3"/>
      <c r="K29" s="3">
        <f t="shared" si="5"/>
        <v>7</v>
      </c>
    </row>
    <row r="30" spans="1:13" x14ac:dyDescent="0.25">
      <c r="B30" s="30"/>
      <c r="C30" s="13"/>
      <c r="D30" s="18"/>
      <c r="E30" s="13">
        <f t="shared" si="2"/>
        <v>1582.1555854587853</v>
      </c>
      <c r="F30" s="27">
        <f t="shared" si="4"/>
        <v>27054.48280608097</v>
      </c>
      <c r="G30" s="13">
        <f t="shared" si="3"/>
        <v>5397.417355946317</v>
      </c>
      <c r="H30" s="27">
        <f t="shared" si="4"/>
        <v>15098.43544468443</v>
      </c>
      <c r="I30" s="13">
        <f t="shared" si="6"/>
        <v>6979.572941405102</v>
      </c>
      <c r="J30" s="3"/>
      <c r="K30" s="3">
        <f t="shared" si="5"/>
        <v>8</v>
      </c>
    </row>
    <row r="31" spans="1:13" x14ac:dyDescent="0.25">
      <c r="C31" s="13"/>
      <c r="D31" s="13"/>
      <c r="E31" s="13">
        <f t="shared" si="2"/>
        <v>383.48143175022943</v>
      </c>
      <c r="F31" s="27">
        <f t="shared" si="4"/>
        <v>27437.964237831198</v>
      </c>
      <c r="G31" s="13">
        <f t="shared" si="3"/>
        <v>6725.8785747851853</v>
      </c>
      <c r="H31" s="27">
        <f t="shared" si="4"/>
        <v>21824.314019469617</v>
      </c>
      <c r="I31" s="13">
        <f t="shared" si="6"/>
        <v>7109.3600065354149</v>
      </c>
      <c r="J31" s="3"/>
      <c r="K31" s="3">
        <f t="shared" si="5"/>
        <v>9</v>
      </c>
    </row>
    <row r="32" spans="1:13" x14ac:dyDescent="0.25">
      <c r="C32" s="13"/>
      <c r="D32" s="31"/>
      <c r="E32" s="13">
        <f t="shared" si="2"/>
        <v>71.221278291033627</v>
      </c>
      <c r="F32" s="27">
        <f t="shared" si="4"/>
        <v>27509.18551612223</v>
      </c>
      <c r="G32" s="13">
        <f t="shared" si="3"/>
        <v>8134.7748333069476</v>
      </c>
      <c r="H32" s="27">
        <f t="shared" si="4"/>
        <v>29959.088852776564</v>
      </c>
      <c r="I32" s="13">
        <f t="shared" si="6"/>
        <v>8205.9961115979804</v>
      </c>
      <c r="J32" s="3"/>
      <c r="K32" s="3">
        <f t="shared" si="5"/>
        <v>10</v>
      </c>
    </row>
    <row r="33" spans="3:11" x14ac:dyDescent="0.25">
      <c r="C33" s="13"/>
      <c r="D33" s="13"/>
      <c r="E33" s="13">
        <f t="shared" si="2"/>
        <v>12.293991993418091</v>
      </c>
      <c r="F33" s="27">
        <f t="shared" si="4"/>
        <v>27521.479508115648</v>
      </c>
      <c r="G33" s="13">
        <f t="shared" si="3"/>
        <v>9722.5975567552632</v>
      </c>
      <c r="H33" s="27">
        <f t="shared" si="4"/>
        <v>39681.686409531831</v>
      </c>
      <c r="I33" s="13">
        <f t="shared" si="6"/>
        <v>9734.8915487486811</v>
      </c>
      <c r="J33" s="3"/>
      <c r="K33" s="3">
        <f t="shared" si="5"/>
        <v>11</v>
      </c>
    </row>
    <row r="34" spans="3:11" x14ac:dyDescent="0.25">
      <c r="C34" s="13"/>
      <c r="D34" s="13"/>
      <c r="E34" s="13">
        <f t="shared" si="2"/>
        <v>2.0925560955212985</v>
      </c>
      <c r="F34" s="27">
        <f t="shared" si="4"/>
        <v>27523.57206421117</v>
      </c>
      <c r="G34" s="13">
        <f t="shared" si="3"/>
        <v>11514.973903539567</v>
      </c>
      <c r="H34" s="27">
        <f t="shared" si="4"/>
        <v>51196.660313071399</v>
      </c>
      <c r="I34" s="13">
        <f t="shared" si="6"/>
        <v>11517.066459635089</v>
      </c>
      <c r="J34" s="3"/>
      <c r="K34" s="3">
        <f t="shared" si="5"/>
        <v>12</v>
      </c>
    </row>
    <row r="35" spans="3:11" x14ac:dyDescent="0.25">
      <c r="C35" s="13"/>
      <c r="D35" s="13"/>
      <c r="E35" s="13">
        <f t="shared" si="2"/>
        <v>0.35530552771887686</v>
      </c>
      <c r="F35" s="27">
        <f t="shared" si="4"/>
        <v>27523.927369738889</v>
      </c>
      <c r="G35" s="13">
        <f t="shared" si="3"/>
        <v>13500.47043858442</v>
      </c>
      <c r="H35" s="27">
        <f t="shared" si="4"/>
        <v>64697.130751655815</v>
      </c>
      <c r="I35" s="13">
        <f t="shared" si="6"/>
        <v>13500.825744112139</v>
      </c>
      <c r="J35" s="3"/>
      <c r="K35" s="3">
        <f t="shared" si="5"/>
        <v>13</v>
      </c>
    </row>
    <row r="36" spans="3:11" x14ac:dyDescent="0.25">
      <c r="C36" s="13"/>
      <c r="D36" s="13"/>
      <c r="E36" s="13">
        <f t="shared" si="2"/>
        <v>6.0304027450360655E-2</v>
      </c>
      <c r="F36" s="27">
        <f t="shared" si="4"/>
        <v>27523.98767376634</v>
      </c>
      <c r="G36" s="13">
        <f t="shared" si="3"/>
        <v>15640.531774554534</v>
      </c>
      <c r="H36" s="27">
        <f t="shared" si="4"/>
        <v>80337.662526210348</v>
      </c>
      <c r="I36" s="13">
        <f t="shared" si="6"/>
        <v>15640.592078581985</v>
      </c>
      <c r="J36" s="3"/>
      <c r="K36" s="3">
        <f t="shared" si="5"/>
        <v>14</v>
      </c>
    </row>
    <row r="37" spans="3:11" x14ac:dyDescent="0.25">
      <c r="E37" s="13">
        <f t="shared" si="2"/>
        <v>1.0234344166369208E-2</v>
      </c>
      <c r="F37" s="27">
        <f t="shared" si="4"/>
        <v>27523.997908110505</v>
      </c>
      <c r="G37" s="13">
        <f t="shared" si="3"/>
        <v>17866.687273988555</v>
      </c>
      <c r="H37" s="27">
        <f t="shared" si="4"/>
        <v>98204.349800198906</v>
      </c>
      <c r="I37" s="13">
        <f t="shared" si="6"/>
        <v>17866.69750833272</v>
      </c>
      <c r="J37" s="3"/>
      <c r="K37" s="3">
        <f t="shared" si="5"/>
        <v>15</v>
      </c>
    </row>
    <row r="38" spans="3:11" x14ac:dyDescent="0.25">
      <c r="E38" s="13">
        <f t="shared" si="2"/>
        <v>1.7368748028425446E-3</v>
      </c>
      <c r="F38" s="27">
        <f t="shared" si="4"/>
        <v>27523.999644985306</v>
      </c>
      <c r="G38" s="13">
        <f t="shared" si="3"/>
        <v>20077.242697716698</v>
      </c>
      <c r="H38" s="27">
        <f t="shared" si="4"/>
        <v>118281.59249791561</v>
      </c>
      <c r="I38" s="13">
        <f t="shared" si="6"/>
        <v>20077.244434591499</v>
      </c>
      <c r="J38" s="3"/>
      <c r="K38" s="3">
        <f t="shared" si="5"/>
        <v>16</v>
      </c>
    </row>
    <row r="39" spans="3:11" x14ac:dyDescent="0.25">
      <c r="E39" s="13">
        <f t="shared" si="2"/>
        <v>2.9476514658481135E-4</v>
      </c>
      <c r="F39" s="27">
        <f t="shared" si="4"/>
        <v>27523.999939750454</v>
      </c>
      <c r="G39" s="13">
        <f t="shared" si="3"/>
        <v>22138.252172126715</v>
      </c>
      <c r="H39" s="27">
        <f t="shared" si="4"/>
        <v>140419.84467004234</v>
      </c>
      <c r="I39" s="13">
        <f t="shared" si="6"/>
        <v>22138.252466891863</v>
      </c>
      <c r="J39" s="3"/>
      <c r="K39" s="3">
        <f t="shared" si="5"/>
        <v>17</v>
      </c>
    </row>
    <row r="40" spans="3:11" x14ac:dyDescent="0.25">
      <c r="E40" s="13">
        <f t="shared" si="2"/>
        <v>5.0024595145259166E-5</v>
      </c>
      <c r="F40" s="27">
        <f t="shared" ref="F40:H42" si="7">F39+E40</f>
        <v>27523.999989775049</v>
      </c>
      <c r="G40" s="13">
        <f t="shared" si="3"/>
        <v>23891.845643692021</v>
      </c>
      <c r="H40" s="27">
        <f t="shared" si="7"/>
        <v>164311.69031373435</v>
      </c>
      <c r="I40" s="13">
        <f t="shared" si="6"/>
        <v>23891.845693716616</v>
      </c>
      <c r="J40" s="3"/>
      <c r="K40" s="3">
        <f t="shared" si="5"/>
        <v>18</v>
      </c>
    </row>
    <row r="41" spans="3:11" x14ac:dyDescent="0.25">
      <c r="E41" s="13">
        <f t="shared" si="2"/>
        <v>8.4896741716571847E-6</v>
      </c>
      <c r="F41" s="27">
        <f t="shared" si="7"/>
        <v>27523.999998264724</v>
      </c>
      <c r="G41" s="13">
        <f t="shared" si="3"/>
        <v>25173.636383257388</v>
      </c>
      <c r="H41" s="27">
        <f t="shared" si="7"/>
        <v>189485.32669699175</v>
      </c>
      <c r="I41" s="13">
        <f t="shared" si="6"/>
        <v>25173.636391747063</v>
      </c>
      <c r="J41" s="3"/>
      <c r="K41" s="3">
        <f t="shared" si="5"/>
        <v>19</v>
      </c>
    </row>
    <row r="42" spans="3:11" x14ac:dyDescent="0.25">
      <c r="E42" s="13">
        <f t="shared" si="2"/>
        <v>1.4407822046856116E-6</v>
      </c>
      <c r="F42" s="27">
        <f t="shared" si="7"/>
        <v>27523.999999705506</v>
      </c>
      <c r="G42" s="13">
        <f t="shared" si="3"/>
        <v>25838.291262504485</v>
      </c>
      <c r="H42" s="27">
        <f t="shared" si="7"/>
        <v>215323.61795949622</v>
      </c>
      <c r="I42" s="13">
        <f t="shared" si="6"/>
        <v>25838.291263945266</v>
      </c>
      <c r="J42" s="3"/>
      <c r="K42" s="3">
        <f t="shared" si="5"/>
        <v>20</v>
      </c>
    </row>
    <row r="43" spans="3:11" x14ac:dyDescent="0.25">
      <c r="E43" s="13"/>
      <c r="F43" s="27"/>
      <c r="G43" s="13"/>
      <c r="H43" s="27"/>
      <c r="I43" s="13"/>
      <c r="J43" s="3"/>
      <c r="K43" s="3"/>
    </row>
    <row r="44" spans="3:11" x14ac:dyDescent="0.25">
      <c r="E44" s="13"/>
      <c r="F44" s="27"/>
      <c r="G44" s="13"/>
      <c r="H44" s="27"/>
      <c r="I44" s="13"/>
      <c r="J44" s="3"/>
      <c r="K44" s="3"/>
    </row>
    <row r="45" spans="3:11" x14ac:dyDescent="0.25">
      <c r="E45" s="13"/>
      <c r="F45" s="27"/>
      <c r="G45" s="13"/>
      <c r="H45" s="27"/>
      <c r="I45" s="13"/>
      <c r="J45" s="3"/>
      <c r="K45" s="3"/>
    </row>
    <row r="46" spans="3:11" x14ac:dyDescent="0.25">
      <c r="E46" s="13"/>
      <c r="F46" s="27"/>
      <c r="G46" s="13"/>
      <c r="H46" s="27"/>
      <c r="I46" s="13"/>
      <c r="J46" s="3"/>
      <c r="K46" s="3"/>
    </row>
    <row r="47" spans="3:11" x14ac:dyDescent="0.25">
      <c r="E47" s="13"/>
      <c r="F47" s="27"/>
      <c r="G47" s="13"/>
      <c r="H47" s="27"/>
      <c r="I47" s="13"/>
      <c r="J47" s="3"/>
      <c r="K47" s="3"/>
    </row>
    <row r="48" spans="3:11" x14ac:dyDescent="0.25">
      <c r="E48" s="13"/>
      <c r="F48" s="27"/>
      <c r="G48" s="13"/>
      <c r="H48" s="27"/>
      <c r="I48" s="13"/>
      <c r="J48" s="3"/>
      <c r="K48" s="3"/>
    </row>
    <row r="49" spans="3:11" x14ac:dyDescent="0.25">
      <c r="C49" s="26"/>
      <c r="D49" s="26"/>
      <c r="E49" s="13"/>
      <c r="F49" s="27"/>
      <c r="G49" s="13"/>
      <c r="H49" s="27"/>
      <c r="I49" s="13"/>
      <c r="J49" s="3"/>
      <c r="K49" s="3"/>
    </row>
    <row r="50" spans="3:11" x14ac:dyDescent="0.25">
      <c r="C50" s="32"/>
      <c r="D50" s="33"/>
      <c r="E50" s="13"/>
      <c r="F50" s="27"/>
      <c r="G50" s="13"/>
      <c r="H50" s="27"/>
      <c r="I50" s="13"/>
      <c r="J50" s="3"/>
      <c r="K50" s="3"/>
    </row>
    <row r="51" spans="3:11" x14ac:dyDescent="0.25">
      <c r="C51" s="3"/>
      <c r="D51" s="3"/>
      <c r="E51" s="3"/>
      <c r="F51" s="3"/>
      <c r="G51" s="3"/>
      <c r="H51" s="3"/>
      <c r="I51" s="3"/>
      <c r="J51" s="3"/>
      <c r="K51" s="3"/>
    </row>
    <row r="53" spans="3:11" x14ac:dyDescent="0.25">
      <c r="C53" s="3"/>
      <c r="D53" s="3"/>
      <c r="E53" s="3"/>
      <c r="F53" s="3"/>
      <c r="G53" s="3"/>
      <c r="H53" s="3"/>
      <c r="I53" s="3"/>
      <c r="J53" s="3"/>
    </row>
    <row r="54" spans="3:11" x14ac:dyDescent="0.25">
      <c r="D54" s="3"/>
      <c r="F54" s="3"/>
      <c r="G54" s="3"/>
      <c r="H54" s="3"/>
      <c r="I54" s="3"/>
      <c r="J54" s="3"/>
    </row>
    <row r="55" spans="3:11" x14ac:dyDescent="0.25">
      <c r="C55" s="3"/>
      <c r="D55" s="3"/>
      <c r="E55" s="3"/>
      <c r="F55" s="3"/>
      <c r="G55" s="3"/>
      <c r="H55" s="3"/>
      <c r="I55" s="3"/>
      <c r="J55" s="34"/>
    </row>
    <row r="74" spans="4:12" x14ac:dyDescent="0.25">
      <c r="D74" s="3"/>
      <c r="E74" s="3"/>
      <c r="F74" s="3"/>
      <c r="G74" s="3"/>
      <c r="H74" s="3"/>
      <c r="I74" s="3"/>
      <c r="J74" s="3"/>
      <c r="K74" s="3"/>
      <c r="L74" s="3"/>
    </row>
  </sheetData>
  <phoneticPr fontId="0" type="noConversion"/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Summary</vt:lpstr>
    </vt:vector>
  </TitlesOfParts>
  <Company>Tel Aviv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Eitan Muller</dc:creator>
  <cp:lastModifiedBy>Stern User</cp:lastModifiedBy>
  <cp:lastPrinted>2003-10-21T09:46:47Z</cp:lastPrinted>
  <dcterms:created xsi:type="dcterms:W3CDTF">2001-06-25T08:17:50Z</dcterms:created>
  <dcterms:modified xsi:type="dcterms:W3CDTF">2016-09-22T19:13:47Z</dcterms:modified>
</cp:coreProperties>
</file>